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48"/>
  </bookViews>
  <sheets>
    <sheet name="VOC_CARB" sheetId="17" r:id="rId1"/>
    <sheet name="VOC_ECS" sheetId="18" r:id="rId2"/>
    <sheet name="NH3_CARB" sheetId="3" r:id="rId3"/>
    <sheet name="RICE Engine Emission Rates" sheetId="12" r:id="rId4"/>
    <sheet name="Washington TAPs" sheetId="2" r:id="rId5"/>
    <sheet name="HAPList" sheetId="5" r:id="rId6"/>
    <sheet name="TAP-HAP" sheetId="4" r:id="rId7"/>
  </sheets>
  <calcPr calcId="145621"/>
</workbook>
</file>

<file path=xl/calcChain.xml><?xml version="1.0" encoding="utf-8"?>
<calcChain xmlns="http://schemas.openxmlformats.org/spreadsheetml/2006/main">
  <c r="C61" i="18" l="1"/>
  <c r="F60" i="18"/>
  <c r="H52" i="18"/>
  <c r="H53" i="18" s="1"/>
  <c r="D52" i="18"/>
  <c r="F52" i="18" s="1"/>
  <c r="C52" i="18"/>
  <c r="E52" i="18" s="1"/>
  <c r="F51" i="18"/>
  <c r="E51" i="18"/>
  <c r="F50" i="18"/>
  <c r="E50" i="18"/>
  <c r="F49" i="18"/>
  <c r="E49" i="18"/>
  <c r="H48" i="18"/>
  <c r="H49" i="18" s="1"/>
  <c r="F48" i="18"/>
  <c r="E48" i="18"/>
  <c r="F47" i="18"/>
  <c r="E47" i="18"/>
  <c r="F46" i="18"/>
  <c r="E46" i="18"/>
  <c r="H45" i="18"/>
  <c r="F45" i="18"/>
  <c r="E45" i="18"/>
  <c r="H44" i="18"/>
  <c r="F44" i="18"/>
  <c r="E44" i="18"/>
  <c r="F43" i="18"/>
  <c r="E43" i="18"/>
  <c r="D37" i="18"/>
  <c r="C37" i="18"/>
  <c r="C16" i="18"/>
  <c r="C17" i="18" s="1"/>
  <c r="C61" i="17"/>
  <c r="F60" i="17"/>
  <c r="H52" i="17"/>
  <c r="H53" i="17" s="1"/>
  <c r="D52" i="17"/>
  <c r="F52" i="17" s="1"/>
  <c r="C52" i="17"/>
  <c r="E52" i="17" s="1"/>
  <c r="F51" i="17"/>
  <c r="E51" i="17"/>
  <c r="F50" i="17"/>
  <c r="E50" i="17"/>
  <c r="F49" i="17"/>
  <c r="E49" i="17"/>
  <c r="H48" i="17"/>
  <c r="H49" i="17" s="1"/>
  <c r="F48" i="17"/>
  <c r="E48" i="17"/>
  <c r="F47" i="17"/>
  <c r="E47" i="17"/>
  <c r="F46" i="17"/>
  <c r="E46" i="17"/>
  <c r="H45" i="17"/>
  <c r="F45" i="17"/>
  <c r="E45" i="17"/>
  <c r="H44" i="17"/>
  <c r="F44" i="17"/>
  <c r="E44" i="17"/>
  <c r="F43" i="17"/>
  <c r="E43" i="17"/>
  <c r="D37" i="17"/>
  <c r="C37" i="17"/>
  <c r="C16" i="17"/>
  <c r="C18" i="17" s="1"/>
  <c r="C18" i="18" l="1"/>
  <c r="C19" i="18" s="1"/>
  <c r="C17" i="17"/>
  <c r="C19" i="17" s="1"/>
  <c r="D26" i="18" l="1"/>
  <c r="D27" i="18"/>
  <c r="C20" i="18"/>
  <c r="D26" i="17"/>
  <c r="C20" i="17"/>
  <c r="D27" i="17"/>
  <c r="E26" i="18" l="1"/>
  <c r="F26" i="18" s="1"/>
  <c r="G26" i="18" s="1"/>
  <c r="H26" i="18" s="1"/>
  <c r="E27" i="18"/>
  <c r="F27" i="18" s="1"/>
  <c r="G27" i="18" s="1"/>
  <c r="H27" i="18" s="1"/>
  <c r="E26" i="17"/>
  <c r="E27" i="17"/>
  <c r="F27" i="17" s="1"/>
  <c r="G27" i="17" s="1"/>
  <c r="H27" i="17" s="1"/>
  <c r="F26" i="17"/>
  <c r="G26" i="17" s="1"/>
  <c r="H26" i="17" s="1"/>
  <c r="E23" i="12" l="1"/>
  <c r="F23" i="12"/>
  <c r="G23" i="12"/>
  <c r="H23" i="12"/>
  <c r="I23" i="12"/>
  <c r="J23" i="12"/>
  <c r="D23" i="12"/>
  <c r="C20" i="12"/>
  <c r="C18" i="12"/>
  <c r="C12" i="12"/>
  <c r="C14" i="12" s="1"/>
  <c r="C9" i="12"/>
  <c r="C10" i="12"/>
  <c r="C4" i="12"/>
  <c r="C15" i="12" l="1"/>
  <c r="C16" i="12" s="1"/>
  <c r="C21" i="12"/>
  <c r="C22" i="12" s="1"/>
  <c r="C19" i="12"/>
  <c r="C13" i="12"/>
  <c r="D36" i="3" l="1"/>
  <c r="C36" i="3"/>
  <c r="AB27" i="4" l="1"/>
  <c r="AA27" i="4"/>
  <c r="Z27" i="4"/>
  <c r="Y27" i="4"/>
  <c r="X27" i="4"/>
  <c r="AB26" i="4"/>
  <c r="AA26" i="4"/>
  <c r="Z26" i="4"/>
  <c r="Y26" i="4"/>
  <c r="X26" i="4"/>
  <c r="AB25" i="4"/>
  <c r="AA25" i="4"/>
  <c r="Z25" i="4"/>
  <c r="Y25" i="4"/>
  <c r="X25" i="4"/>
  <c r="AB24" i="4"/>
  <c r="AA24" i="4"/>
  <c r="Z24" i="4"/>
  <c r="Y24" i="4"/>
  <c r="X24" i="4"/>
  <c r="AA21" i="4"/>
  <c r="Z21" i="4"/>
  <c r="Y21" i="4"/>
  <c r="X21" i="4"/>
  <c r="AA20" i="4"/>
  <c r="Z20" i="4"/>
  <c r="Y20" i="4"/>
  <c r="X20" i="4"/>
  <c r="AA19" i="4"/>
  <c r="Z19" i="4"/>
  <c r="Y19" i="4"/>
  <c r="X19" i="4"/>
  <c r="AA18" i="4"/>
  <c r="Z18" i="4"/>
  <c r="Y18" i="4"/>
  <c r="X18" i="4"/>
  <c r="AB15" i="4"/>
  <c r="AB21" i="4" s="1"/>
  <c r="AB14" i="4"/>
  <c r="AB20" i="4" s="1"/>
  <c r="AB13" i="4"/>
  <c r="AB19" i="4" s="1"/>
  <c r="AB12" i="4"/>
  <c r="AB18" i="4" s="1"/>
  <c r="P3" i="3" l="1"/>
  <c r="P2" i="3"/>
  <c r="O3" i="3"/>
  <c r="O2" i="3"/>
  <c r="N3" i="3"/>
  <c r="N2" i="3"/>
  <c r="C16" i="3"/>
  <c r="C18" i="3" s="1"/>
  <c r="C17" i="3" l="1"/>
  <c r="C19" i="3" s="1"/>
  <c r="C20" i="3" l="1"/>
  <c r="E26" i="3" s="1"/>
  <c r="D26" i="3"/>
  <c r="D25" i="3"/>
  <c r="F26" i="3" l="1"/>
  <c r="G26" i="3" s="1"/>
  <c r="H26" i="3" s="1"/>
  <c r="E25" i="3"/>
  <c r="F25" i="3" s="1"/>
  <c r="S2" i="3" s="1"/>
  <c r="S3" i="3" l="1"/>
  <c r="G25" i="3"/>
  <c r="H25" i="3" l="1"/>
  <c r="K54" i="4" l="1"/>
  <c r="J54" i="4"/>
  <c r="K53" i="4"/>
  <c r="J53" i="4"/>
  <c r="K52" i="4"/>
  <c r="J52" i="4"/>
  <c r="K51" i="4"/>
  <c r="J51" i="4"/>
  <c r="K50" i="4"/>
  <c r="J50" i="4"/>
  <c r="K49" i="4"/>
  <c r="J49" i="4"/>
  <c r="K48" i="4"/>
  <c r="J48" i="4"/>
  <c r="K47" i="4"/>
  <c r="J47" i="4"/>
  <c r="K46" i="4"/>
  <c r="J46" i="4"/>
  <c r="K45" i="4"/>
  <c r="J45" i="4"/>
  <c r="K41" i="4"/>
  <c r="J41" i="4"/>
  <c r="K40" i="4"/>
  <c r="M40" i="4" s="1"/>
  <c r="J40" i="4"/>
  <c r="K39" i="4"/>
  <c r="M39" i="4" s="1"/>
  <c r="J39" i="4"/>
  <c r="K38" i="4"/>
  <c r="M38" i="4" s="1"/>
  <c r="J38" i="4"/>
  <c r="H54" i="4"/>
  <c r="G54" i="4"/>
  <c r="F54" i="4"/>
  <c r="H53" i="4"/>
  <c r="G53" i="4"/>
  <c r="F53" i="4"/>
  <c r="H52" i="4"/>
  <c r="G52" i="4"/>
  <c r="F52" i="4"/>
  <c r="H51" i="4"/>
  <c r="G51" i="4"/>
  <c r="F51" i="4"/>
  <c r="H50" i="4"/>
  <c r="G50" i="4"/>
  <c r="F50" i="4"/>
  <c r="H49" i="4"/>
  <c r="G49" i="4"/>
  <c r="F49" i="4"/>
  <c r="H48" i="4"/>
  <c r="G48" i="4"/>
  <c r="F48" i="4"/>
  <c r="H47" i="4"/>
  <c r="G47" i="4"/>
  <c r="F47" i="4"/>
  <c r="H46" i="4"/>
  <c r="G46" i="4"/>
  <c r="F46" i="4"/>
  <c r="H45" i="4"/>
  <c r="G45" i="4"/>
  <c r="F45" i="4"/>
  <c r="H41" i="4"/>
  <c r="G41" i="4"/>
  <c r="F41" i="4"/>
  <c r="H40" i="4"/>
  <c r="G40" i="4"/>
  <c r="F40" i="4"/>
  <c r="H39" i="4"/>
  <c r="G39" i="4"/>
  <c r="F39" i="4"/>
  <c r="H38" i="4"/>
  <c r="G38" i="4"/>
  <c r="F38" i="4"/>
  <c r="D54" i="4"/>
  <c r="S54" i="4" s="1"/>
  <c r="D53" i="4"/>
  <c r="T53" i="4" s="1"/>
  <c r="D52" i="4"/>
  <c r="S52" i="4" s="1"/>
  <c r="D51" i="4"/>
  <c r="T51" i="4" s="1"/>
  <c r="D50" i="4"/>
  <c r="S50" i="4" s="1"/>
  <c r="D49" i="4"/>
  <c r="T49" i="4" s="1"/>
  <c r="D48" i="4"/>
  <c r="S48" i="4" s="1"/>
  <c r="D47" i="4"/>
  <c r="T47" i="4" s="1"/>
  <c r="D46" i="4"/>
  <c r="S46" i="4" s="1"/>
  <c r="D45" i="4"/>
  <c r="T45" i="4" s="1"/>
  <c r="D41" i="4"/>
  <c r="S41" i="4" s="1"/>
  <c r="D40" i="4"/>
  <c r="T40" i="4" s="1"/>
  <c r="D39" i="4"/>
  <c r="S39" i="4" s="1"/>
  <c r="D38" i="4"/>
  <c r="T38" i="4" s="1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K34" i="4"/>
  <c r="P34" i="4" s="1"/>
  <c r="J34" i="4"/>
  <c r="K33" i="4"/>
  <c r="M33" i="4" s="1"/>
  <c r="J33" i="4"/>
  <c r="K32" i="4"/>
  <c r="M32" i="4" s="1"/>
  <c r="J32" i="4"/>
  <c r="K31" i="4"/>
  <c r="J31" i="4"/>
  <c r="K30" i="4"/>
  <c r="P30" i="4" s="1"/>
  <c r="J30" i="4"/>
  <c r="K29" i="4"/>
  <c r="J29" i="4"/>
  <c r="K28" i="4"/>
  <c r="M28" i="4" s="1"/>
  <c r="J28" i="4"/>
  <c r="K27" i="4"/>
  <c r="J27" i="4"/>
  <c r="K26" i="4"/>
  <c r="J26" i="4"/>
  <c r="K25" i="4"/>
  <c r="P25" i="4" s="1"/>
  <c r="J25" i="4"/>
  <c r="K24" i="4"/>
  <c r="J24" i="4"/>
  <c r="K23" i="4"/>
  <c r="J23" i="4"/>
  <c r="K22" i="4"/>
  <c r="P22" i="4" s="1"/>
  <c r="J22" i="4"/>
  <c r="K21" i="4"/>
  <c r="J21" i="4"/>
  <c r="K20" i="4"/>
  <c r="J20" i="4"/>
  <c r="K19" i="4"/>
  <c r="J19" i="4"/>
  <c r="K18" i="4"/>
  <c r="P18" i="4" s="1"/>
  <c r="J18" i="4"/>
  <c r="K17" i="4"/>
  <c r="P17" i="4" s="1"/>
  <c r="J17" i="4"/>
  <c r="K16" i="4"/>
  <c r="J16" i="4"/>
  <c r="K15" i="4"/>
  <c r="P15" i="4" s="1"/>
  <c r="J15" i="4"/>
  <c r="K14" i="4"/>
  <c r="J14" i="4"/>
  <c r="K13" i="4"/>
  <c r="J13" i="4"/>
  <c r="K12" i="4"/>
  <c r="M12" i="4" s="1"/>
  <c r="J12" i="4"/>
  <c r="K11" i="4"/>
  <c r="J11" i="4"/>
  <c r="F11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D34" i="4"/>
  <c r="T34" i="4" s="1"/>
  <c r="D33" i="4"/>
  <c r="S33" i="4" s="1"/>
  <c r="D32" i="4"/>
  <c r="T32" i="4" s="1"/>
  <c r="D31" i="4"/>
  <c r="S31" i="4" s="1"/>
  <c r="D30" i="4"/>
  <c r="T30" i="4" s="1"/>
  <c r="D29" i="4"/>
  <c r="S29" i="4" s="1"/>
  <c r="D28" i="4"/>
  <c r="T28" i="4" s="1"/>
  <c r="D27" i="4"/>
  <c r="S27" i="4" s="1"/>
  <c r="D26" i="4"/>
  <c r="T26" i="4" s="1"/>
  <c r="D25" i="4"/>
  <c r="S25" i="4" s="1"/>
  <c r="D24" i="4"/>
  <c r="D23" i="4"/>
  <c r="S23" i="4" s="1"/>
  <c r="D22" i="4"/>
  <c r="T22" i="4" s="1"/>
  <c r="D21" i="4"/>
  <c r="S21" i="4" s="1"/>
  <c r="D20" i="4"/>
  <c r="D19" i="4"/>
  <c r="S19" i="4" s="1"/>
  <c r="D18" i="4"/>
  <c r="T18" i="4" s="1"/>
  <c r="D17" i="4"/>
  <c r="S17" i="4" s="1"/>
  <c r="D16" i="4"/>
  <c r="D15" i="4"/>
  <c r="S15" i="4" s="1"/>
  <c r="D14" i="4"/>
  <c r="T14" i="4" s="1"/>
  <c r="D13" i="4"/>
  <c r="S13" i="4" s="1"/>
  <c r="D12" i="4"/>
  <c r="T12" i="4" s="1"/>
  <c r="D11" i="4"/>
  <c r="S11" i="4" s="1"/>
  <c r="P46" i="4" l="1"/>
  <c r="Q46" i="4" s="1"/>
  <c r="M41" i="4"/>
  <c r="N41" i="4" s="1"/>
  <c r="P16" i="4"/>
  <c r="Q16" i="4" s="1"/>
  <c r="P20" i="4"/>
  <c r="Q20" i="4" s="1"/>
  <c r="P24" i="4"/>
  <c r="Q24" i="4" s="1"/>
  <c r="P45" i="4"/>
  <c r="Q45" i="4" s="1"/>
  <c r="P12" i="4"/>
  <c r="T11" i="4"/>
  <c r="T13" i="4"/>
  <c r="T15" i="4"/>
  <c r="T17" i="4"/>
  <c r="T19" i="4"/>
  <c r="T21" i="4"/>
  <c r="T23" i="4"/>
  <c r="T25" i="4"/>
  <c r="T27" i="4"/>
  <c r="T29" i="4"/>
  <c r="T31" i="4"/>
  <c r="T33" i="4"/>
  <c r="M46" i="4"/>
  <c r="N46" i="4" s="1"/>
  <c r="T39" i="4"/>
  <c r="T41" i="4"/>
  <c r="T46" i="4"/>
  <c r="T48" i="4"/>
  <c r="T50" i="4"/>
  <c r="T52" i="4"/>
  <c r="T54" i="4"/>
  <c r="P11" i="4"/>
  <c r="Q11" i="4" s="1"/>
  <c r="M13" i="4"/>
  <c r="N13" i="4" s="1"/>
  <c r="P19" i="4"/>
  <c r="Q19" i="4" s="1"/>
  <c r="M21" i="4"/>
  <c r="N21" i="4" s="1"/>
  <c r="P23" i="4"/>
  <c r="Q23" i="4" s="1"/>
  <c r="P27" i="4"/>
  <c r="Q27" i="4" s="1"/>
  <c r="M29" i="4"/>
  <c r="N29" i="4" s="1"/>
  <c r="P31" i="4"/>
  <c r="Q31" i="4" s="1"/>
  <c r="P28" i="4"/>
  <c r="S12" i="4"/>
  <c r="S14" i="4"/>
  <c r="S16" i="4"/>
  <c r="S18" i="4"/>
  <c r="S20" i="4"/>
  <c r="S22" i="4"/>
  <c r="S24" i="4"/>
  <c r="S26" i="4"/>
  <c r="S28" i="4"/>
  <c r="S30" i="4"/>
  <c r="S32" i="4"/>
  <c r="S34" i="4"/>
  <c r="P41" i="4"/>
  <c r="Q41" i="4" s="1"/>
  <c r="S38" i="4"/>
  <c r="S40" i="4"/>
  <c r="S45" i="4"/>
  <c r="S47" i="4"/>
  <c r="S49" i="4"/>
  <c r="S51" i="4"/>
  <c r="S53" i="4"/>
  <c r="P32" i="4"/>
  <c r="T16" i="4"/>
  <c r="T20" i="4"/>
  <c r="T24" i="4"/>
  <c r="P14" i="4"/>
  <c r="Q14" i="4" s="1"/>
  <c r="M16" i="4"/>
  <c r="N16" i="4" s="1"/>
  <c r="M20" i="4"/>
  <c r="N20" i="4" s="1"/>
  <c r="M24" i="4"/>
  <c r="N24" i="4" s="1"/>
  <c r="P26" i="4"/>
  <c r="Q26" i="4" s="1"/>
  <c r="M45" i="4"/>
  <c r="N45" i="4" s="1"/>
  <c r="M17" i="4"/>
  <c r="M25" i="4"/>
  <c r="M14" i="4"/>
  <c r="N14" i="4" s="1"/>
  <c r="M18" i="4"/>
  <c r="M22" i="4"/>
  <c r="M26" i="4"/>
  <c r="N26" i="4" s="1"/>
  <c r="M30" i="4"/>
  <c r="M34" i="4"/>
  <c r="P13" i="4"/>
  <c r="Q13" i="4" s="1"/>
  <c r="P21" i="4"/>
  <c r="Q21" i="4" s="1"/>
  <c r="P29" i="4"/>
  <c r="Q29" i="4" s="1"/>
  <c r="P33" i="4"/>
  <c r="M15" i="4"/>
  <c r="M19" i="4"/>
  <c r="N19" i="4" s="1"/>
  <c r="M23" i="4"/>
  <c r="N23" i="4" s="1"/>
  <c r="M27" i="4"/>
  <c r="N27" i="4" s="1"/>
  <c r="M31" i="4"/>
  <c r="N31" i="4" s="1"/>
  <c r="M11" i="4"/>
  <c r="N11" i="4" s="1"/>
  <c r="T3" i="3" l="1"/>
  <c r="T2" i="3"/>
</calcChain>
</file>

<file path=xl/comments1.xml><?xml version="1.0" encoding="utf-8"?>
<comments xmlns="http://schemas.openxmlformats.org/spreadsheetml/2006/main">
  <authors>
    <author>Author</author>
  </authors>
  <commentList>
    <comment ref="B6" authorId="0">
      <text>
        <r>
          <rPr>
            <sz val="9"/>
            <color indexed="81"/>
            <rFont val="Tahoma"/>
            <family val="2"/>
          </rPr>
          <t xml:space="preserve">
ARB Emissions Inventory Methodology for Composting Facilities. Tab 1.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Lenz has no more than 10% food waste, while the ARB study consideres up to 15% (see page 2).
EW email dated May 31, 2019 suggests 10% reduction.
EW email dated June 6, 2019: do not use this reduction.</t>
        </r>
      </text>
    </comment>
    <comment ref="B8" authorId="0">
      <text>
        <r>
          <rPr>
            <sz val="9"/>
            <color indexed="81"/>
            <rFont val="Tahoma"/>
            <family val="2"/>
          </rPr>
          <t xml:space="preserve">
ARB Emissions Inventory Methodology for Composting Facilities. Tab iii-3, p. 10 suggests 23%. However, the Lenz biofilter is higher and reduces about 90% (EW message dated June 5, 2019).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
ARB Emissions Inventory Methodology for Composting Facilities. Tab iii-3, p. 10.</t>
        </r>
      </text>
    </comment>
    <comment ref="B12" authorId="0">
      <text>
        <r>
          <rPr>
            <sz val="9"/>
            <color indexed="81"/>
            <rFont val="Tahoma"/>
            <family val="2"/>
          </rPr>
          <t xml:space="preserve">
EW email dated May 31, 2019.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6" authorId="0">
      <text>
        <r>
          <rPr>
            <sz val="9"/>
            <color indexed="81"/>
            <rFont val="Tahoma"/>
            <family val="2"/>
          </rPr>
          <t xml:space="preserve">
ARB Emissions Inventory Methodology for Composting Facilities. Tab 1.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Lenz has no more than 10% food waste, while the ARB study consideres up to 15% (see page 2).
EW email dated May 31, 2019 suggests 10% reduction.
EW email dated June 6, 2019: do not use this reduction.</t>
        </r>
      </text>
    </comment>
    <comment ref="B8" authorId="0">
      <text>
        <r>
          <rPr>
            <sz val="9"/>
            <color indexed="81"/>
            <rFont val="Tahoma"/>
            <family val="2"/>
          </rPr>
          <t xml:space="preserve">
ARB Emissions Inventory Methodology for Composting Facilities. Tab iii-3, p. 10 suggests 23%. However, the Lenz biofilter is higher and reduces about 90% (EW message dated June 5, 2019).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
ARB Emissions Inventory Methodology for Composting Facilities. Tab iii-3, p. 10.</t>
        </r>
      </text>
    </comment>
    <comment ref="B12" authorId="0">
      <text>
        <r>
          <rPr>
            <sz val="9"/>
            <color indexed="81"/>
            <rFont val="Tahoma"/>
            <family val="2"/>
          </rPr>
          <t xml:space="preserve">
EW email dated May 31, 2019.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6" authorId="0">
      <text>
        <r>
          <rPr>
            <sz val="9"/>
            <color indexed="81"/>
            <rFont val="Tahoma"/>
            <family val="2"/>
          </rPr>
          <t xml:space="preserve">
ARB Emissions Inventory Methodology for Composting Facilities. Tab 1.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Lenz has no more than 10% food waste, while the ARB study consideres up to 15% (see page 2).
EW email dated May 31, 2019 suggests 10% reduction.
EW email dated June 6, 2019: do not use this reduction.</t>
        </r>
      </text>
    </comment>
    <comment ref="B8" authorId="0">
      <text>
        <r>
          <rPr>
            <sz val="9"/>
            <color indexed="81"/>
            <rFont val="Tahoma"/>
            <family val="2"/>
          </rPr>
          <t xml:space="preserve">
ARB Emissions Inventory Methodology for Composting Facilities. Tab iii-3, p. 10 suggests 23%. However, the Lenz biofilter is higher and reduces about 90% (EW message dated June 5, 2019).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
ARB Emissions Inventory Methodology for Composting Facilities. Tab iii-3, p. 10.</t>
        </r>
      </text>
    </comment>
    <comment ref="B12" authorId="0">
      <text>
        <r>
          <rPr>
            <sz val="9"/>
            <color indexed="81"/>
            <rFont val="Tahoma"/>
            <family val="2"/>
          </rPr>
          <t xml:space="preserve">
EW email dated May 31, 2019.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
https://apps.leg.wa.gov/WAC/default.aspx?cite=173-460-150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
From Environ emission inventory
For HAP also see https://www.epa.gov/haps/initial-list-hazardous-air-pollutants-modifications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sz val="9"/>
            <color indexed="81"/>
            <rFont val="Tahoma"/>
            <family val="2"/>
          </rPr>
          <t xml:space="preserve">
Annual TAP/HAP emissions derived from </t>
        </r>
        <r>
          <rPr>
            <b/>
            <sz val="9"/>
            <color indexed="81"/>
            <rFont val="Tahoma"/>
            <family val="2"/>
          </rPr>
          <t>ECOLOGY MEASUREMENTS</t>
        </r>
        <r>
          <rPr>
            <sz val="9"/>
            <color indexed="81"/>
            <rFont val="Tahoma"/>
            <family val="2"/>
          </rPr>
          <t xml:space="preserve"> in the previous study done by Kirk Winges (see worksheet "EcologyLenzTests" in file "EmisInventory.xlsx", column AB).</t>
        </r>
      </text>
    </comment>
    <comment ref="C37" authorId="0">
      <text>
        <r>
          <rPr>
            <sz val="9"/>
            <color indexed="81"/>
            <rFont val="Tahoma"/>
            <family val="2"/>
          </rPr>
          <t xml:space="preserve">
Annual TAP/HAP emisisons derived from </t>
        </r>
        <r>
          <rPr>
            <b/>
            <sz val="9"/>
            <color indexed="81"/>
            <rFont val="Tahoma"/>
            <family val="2"/>
          </rPr>
          <t>ECOLOGY MEASUREMENTS</t>
        </r>
        <r>
          <rPr>
            <sz val="9"/>
            <color indexed="81"/>
            <rFont val="Tahoma"/>
            <family val="2"/>
          </rPr>
          <t xml:space="preserve"> in the previous study done by Kirk Winges (see worksheet "EcologyLenzTests" in file "EmisInventory.xlsx", column AB).</t>
        </r>
      </text>
    </comment>
    <comment ref="C44" authorId="0">
      <text>
        <r>
          <rPr>
            <sz val="9"/>
            <color indexed="81"/>
            <rFont val="Tahoma"/>
            <family val="2"/>
          </rPr>
          <t xml:space="preserve">
Annual TAP/HAP emisisons derived from </t>
        </r>
        <r>
          <rPr>
            <b/>
            <sz val="9"/>
            <color indexed="81"/>
            <rFont val="Tahoma"/>
            <family val="2"/>
          </rPr>
          <t>ECOLOGY MEASUREMENTS</t>
        </r>
        <r>
          <rPr>
            <sz val="9"/>
            <color indexed="81"/>
            <rFont val="Tahoma"/>
            <family val="2"/>
          </rPr>
          <t xml:space="preserve"> in the previous study done by Kirk Winges (see worksheet "EcologyLenzTests" in file "EmisInventory.xlsx", column AB).</t>
        </r>
      </text>
    </comment>
  </commentList>
</comments>
</file>

<file path=xl/sharedStrings.xml><?xml version="1.0" encoding="utf-8"?>
<sst xmlns="http://schemas.openxmlformats.org/spreadsheetml/2006/main" count="5008" uniqueCount="2028">
  <si>
    <t>tpy waste</t>
  </si>
  <si>
    <t>Current scenario</t>
  </si>
  <si>
    <t>Future scenario</t>
  </si>
  <si>
    <t>1 ton =</t>
  </si>
  <si>
    <t>lb</t>
  </si>
  <si>
    <t>Note: Assuming same EF for mass bed and windrow</t>
  </si>
  <si>
    <t>Common Name</t>
  </si>
  <si>
    <t>CAS #</t>
  </si>
  <si>
    <t>Averaging Period</t>
  </si>
  <si>
    <r>
      <t>ASIL (µg/m</t>
    </r>
    <r>
      <rPr>
        <b/>
        <sz val="6"/>
        <color rgb="FF000000"/>
        <rFont val="Open Sans"/>
        <family val="2"/>
      </rPr>
      <t>3</t>
    </r>
    <r>
      <rPr>
        <b/>
        <sz val="8"/>
        <color rgb="FF000000"/>
        <rFont val="Open Sans"/>
        <family val="2"/>
      </rPr>
      <t>)</t>
    </r>
  </si>
  <si>
    <t>SQER</t>
  </si>
  <si>
    <t>(lb/averaging</t>
  </si>
  <si>
    <t>period)</t>
  </si>
  <si>
    <t>De Minimis (lb/averaging period)</t>
  </si>
  <si>
    <t>1,1,1,2-Tetrachloroethane</t>
  </si>
  <si>
    <t>630-20-6</t>
  </si>
  <si>
    <t>year</t>
  </si>
  <si>
    <t>1,1,1,2-Tetrafluoroethane</t>
  </si>
  <si>
    <t>811-97-2</t>
  </si>
  <si>
    <t>24-hr</t>
  </si>
  <si>
    <t>1,1,1-Trichloroethane</t>
  </si>
  <si>
    <t>71-55-6</t>
  </si>
  <si>
    <t>1,1,2,2-Tetrachloroethane</t>
  </si>
  <si>
    <t>79-34-5</t>
  </si>
  <si>
    <t>1,1,2-Trichloroethane</t>
  </si>
  <si>
    <t>79-00-5</t>
  </si>
  <si>
    <t>1,1-Dichloroethane</t>
  </si>
  <si>
    <t>75-34-3</t>
  </si>
  <si>
    <t>1,1-Dichloroethylene</t>
  </si>
  <si>
    <t>75-35-4</t>
  </si>
  <si>
    <t>1,1-Difluoroethane</t>
  </si>
  <si>
    <t>75-37-6</t>
  </si>
  <si>
    <t>1,1-Dimethylhydrazine</t>
  </si>
  <si>
    <t>57-14-7</t>
  </si>
  <si>
    <t>1,2,3,4,6,7,8,9-Octachlorodibenzofuran</t>
  </si>
  <si>
    <t>39001-02-0</t>
  </si>
  <si>
    <t>1,2,3,4,6,7,8,9-Octachlorodibenzo-p-Dioxin</t>
  </si>
  <si>
    <t>3268-87-9</t>
  </si>
  <si>
    <t>1,2,3,4,6,7,8-Heptachlorodibenzofuran</t>
  </si>
  <si>
    <t>67562-39-4</t>
  </si>
  <si>
    <t>1,2,3,4,7,8,9-Heptachlorodibenzofuran</t>
  </si>
  <si>
    <t>55673-89-7</t>
  </si>
  <si>
    <t>1,2,3,4,6,7,8-Heptachlorodibenzo-p-dioxin</t>
  </si>
  <si>
    <t>35822-46-9</t>
  </si>
  <si>
    <t>1,2,3,4,7,8-Hexachlorodibenzofuran</t>
  </si>
  <si>
    <t>70648-26-9</t>
  </si>
  <si>
    <t>1,2,3,4,7,8-Hexachlorodibenzo-p-dioxin</t>
  </si>
  <si>
    <t>39227-28-6</t>
  </si>
  <si>
    <t>1,2,3,6,7,8 Hexachlorodibenzo-p-dioxin</t>
  </si>
  <si>
    <t>57653-85-7</t>
  </si>
  <si>
    <t>1,2,3,6,7,8-Hexachlorodibenzofuran</t>
  </si>
  <si>
    <t>57117-44-9</t>
  </si>
  <si>
    <t>1,2,3,7,8,9-Hexachlorodibenzofuran</t>
  </si>
  <si>
    <t>72918-21-9</t>
  </si>
  <si>
    <t>1,2,3,7,8,9-Hexachlorodibenzo-p-dioxin</t>
  </si>
  <si>
    <t>19408-74-3</t>
  </si>
  <si>
    <t>1,2,3,7,8-Pentachlorodibenzofuran</t>
  </si>
  <si>
    <t>57117-41-6</t>
  </si>
  <si>
    <t>1,2,3,7,8-Pentachlorodibenzo-p-dioxin</t>
  </si>
  <si>
    <t>40321-76-4</t>
  </si>
  <si>
    <t>1,2,3-Trichloropropane</t>
  </si>
  <si>
    <t>96-18-4</t>
  </si>
  <si>
    <t>1,2-Dibromo-3-chloropropane</t>
  </si>
  <si>
    <t>96-12-8</t>
  </si>
  <si>
    <t>1,2-Dibromoethane</t>
  </si>
  <si>
    <t>106-93-4</t>
  </si>
  <si>
    <t>1,2-Dichloroethane</t>
  </si>
  <si>
    <t>107-06-2</t>
  </si>
  <si>
    <t>1,2-Dichloropropane</t>
  </si>
  <si>
    <t>78-87-5</t>
  </si>
  <si>
    <t>1,2-Dimethylhydrazine</t>
  </si>
  <si>
    <t>540-73-8</t>
  </si>
  <si>
    <t>1,2-Diphenylhydrazine</t>
  </si>
  <si>
    <t>122-66-7</t>
  </si>
  <si>
    <t>1,2-Epoxybutane</t>
  </si>
  <si>
    <t>106-88-7</t>
  </si>
  <si>
    <t>1,3-Butadiene</t>
  </si>
  <si>
    <t>106-99-0</t>
  </si>
  <si>
    <t>1,3-Dichloropropene</t>
  </si>
  <si>
    <t>542-75-6</t>
  </si>
  <si>
    <t>1,3-Propane Sultone</t>
  </si>
  <si>
    <t>1120-71-4</t>
  </si>
  <si>
    <t>1,4-Dichlorobenzene</t>
  </si>
  <si>
    <t>106-46-7</t>
  </si>
  <si>
    <t>1,4-Dioxane</t>
  </si>
  <si>
    <t>123-91-1</t>
  </si>
  <si>
    <t>1,6-Dinitropyrene</t>
  </si>
  <si>
    <t>42397-64-8</t>
  </si>
  <si>
    <t>1,6-Hexamethylene diisocyanate</t>
  </si>
  <si>
    <t>822-06-0</t>
  </si>
  <si>
    <t>1,8-Dinitropyrene</t>
  </si>
  <si>
    <t>42397-65-9</t>
  </si>
  <si>
    <t>1-[(5-Nitrofurfurylidene)-amino]-2-imidazolidinone</t>
  </si>
  <si>
    <t>555-84-0</t>
  </si>
  <si>
    <t>1-Amino-2-methylanthraquinone</t>
  </si>
  <si>
    <t>82-28-0</t>
  </si>
  <si>
    <t>1-Chloro-1,1-difluoroethane</t>
  </si>
  <si>
    <t>75-68-3</t>
  </si>
  <si>
    <t>1-Nitropyrene</t>
  </si>
  <si>
    <t>5522-43-0</t>
  </si>
  <si>
    <t>2,3,3',4,4',5'-Hexachlorobiphenyl</t>
  </si>
  <si>
    <t>69782-90-7</t>
  </si>
  <si>
    <t>2,3,3',4,4',5-Hexachlorobiphenyl</t>
  </si>
  <si>
    <t>38380-08-4</t>
  </si>
  <si>
    <t>2,3,3',4,4'-Pentachlorobiphenyl</t>
  </si>
  <si>
    <t>32598-14-4</t>
  </si>
  <si>
    <t>2,3,3’,4,4’,5,5’-Heptachlorobiphenyl</t>
  </si>
  <si>
    <t>39635-31-9</t>
  </si>
  <si>
    <t>2',3,4,4',5-Pentachlorobiphenyl</t>
  </si>
  <si>
    <t>65510-44-3</t>
  </si>
  <si>
    <t>2,3',4,4',5-Pentachlorobiphenyl</t>
  </si>
  <si>
    <t>31508-00-6</t>
  </si>
  <si>
    <t>2,3,4,4',5-Pentachlorobiphenyl</t>
  </si>
  <si>
    <t>74472-37-0</t>
  </si>
  <si>
    <t>2,3,4,6,7,8-Hexachlorodibenzofuran</t>
  </si>
  <si>
    <t>60851-34-5</t>
  </si>
  <si>
    <t>2,3,4,7,8-Pentachlorodibenzofuran</t>
  </si>
  <si>
    <t>57117-31-4</t>
  </si>
  <si>
    <t>2,3,7,8-Tetrachlorodibenzo-p-dioxin &amp; Related Compounds, NOS</t>
  </si>
  <si>
    <t>——</t>
  </si>
  <si>
    <t>2,3,7,8-Tetrachlorodibenzofuran</t>
  </si>
  <si>
    <t>51207-31-9</t>
  </si>
  <si>
    <t>2,3,7,8-Tetrachlorodibenzo-p-dioxin</t>
  </si>
  <si>
    <t>1746-01-6</t>
  </si>
  <si>
    <t>2,3’,4,4’,5,5’-Hexachlorobiphenyl</t>
  </si>
  <si>
    <t>52663-72-6</t>
  </si>
  <si>
    <t>2,4,6-Trichlorophenol</t>
  </si>
  <si>
    <t>88-06-2</t>
  </si>
  <si>
    <t>2,4-Diaminoanisole</t>
  </si>
  <si>
    <t>615-05-4</t>
  </si>
  <si>
    <t>2,4-Diaminoanisole Sulfate</t>
  </si>
  <si>
    <t>39156-41-7</t>
  </si>
  <si>
    <t>2,4-Diaminotoluene</t>
  </si>
  <si>
    <t>95-80-7</t>
  </si>
  <si>
    <t>2,4-Dinitrotoluene</t>
  </si>
  <si>
    <t>121-14-2</t>
  </si>
  <si>
    <t>2-Acetylaminofluorene</t>
  </si>
  <si>
    <t>53-96-3</t>
  </si>
  <si>
    <t>2-Amino-3-methyl-9H pyrido[2,3-b]indole</t>
  </si>
  <si>
    <t>68006-83-7</t>
  </si>
  <si>
    <t>2-Amino-3-methylimidazo-[4,5-f]quinoline</t>
  </si>
  <si>
    <t>76180-96-6</t>
  </si>
  <si>
    <t>2-Amino-5-(5-Nitro-2-Furyl)-1,3,4-Thiadiazol</t>
  </si>
  <si>
    <t>712-68-5</t>
  </si>
  <si>
    <t>2-Aminoanthraquinone</t>
  </si>
  <si>
    <t>117-79-3</t>
  </si>
  <si>
    <t>2-Chloroacetophenone</t>
  </si>
  <si>
    <t>532-27-4</t>
  </si>
  <si>
    <t>2-Ethoxyethanol</t>
  </si>
  <si>
    <t>110-80-5</t>
  </si>
  <si>
    <t>2-Methoxyethanol</t>
  </si>
  <si>
    <t>109-86-4</t>
  </si>
  <si>
    <t>2-Methyl-1-nitroanthraquinone</t>
  </si>
  <si>
    <t>129-15-7</t>
  </si>
  <si>
    <t>2-Methylphenol</t>
  </si>
  <si>
    <t>95-48-7</t>
  </si>
  <si>
    <t>2-Naphthylamine</t>
  </si>
  <si>
    <t>91-59-8</t>
  </si>
  <si>
    <t>2-Nitrofluorene</t>
  </si>
  <si>
    <t>607-57-8</t>
  </si>
  <si>
    <t>2-Nitropropane</t>
  </si>
  <si>
    <t>79-46-9</t>
  </si>
  <si>
    <t>3,3',4,4',5,5'-Hexachlorobiphenyl</t>
  </si>
  <si>
    <t>32774-16-6</t>
  </si>
  <si>
    <t>3,3',4,4',5-Pentachlorobiphenyl</t>
  </si>
  <si>
    <t>57465-28-8</t>
  </si>
  <si>
    <t>3,3',4,4'-Tetrachlorobiphenyl</t>
  </si>
  <si>
    <t>32598-13-3</t>
  </si>
  <si>
    <t>3,3'-Dichlorobenzidine</t>
  </si>
  <si>
    <t>91-94-1</t>
  </si>
  <si>
    <t>3,4,4',5-Tetrachlorobiphenyl</t>
  </si>
  <si>
    <t>70362-50-4</t>
  </si>
  <si>
    <t>3-Amino-9-ethylcarbazole hydrochloride</t>
  </si>
  <si>
    <t>6109-97-3</t>
  </si>
  <si>
    <t>3-Chloro-2-methyl-propene</t>
  </si>
  <si>
    <t>563-47-3</t>
  </si>
  <si>
    <t>3-Methylcholanthrene</t>
  </si>
  <si>
    <t>56-49-5</t>
  </si>
  <si>
    <t>3-Methylphenol</t>
  </si>
  <si>
    <t>108-39-4</t>
  </si>
  <si>
    <t>4,4'-Diaminodiphenyl Ether</t>
  </si>
  <si>
    <t>101-80-4</t>
  </si>
  <si>
    <t>4,4-Methylene bis(2-chloroaniline)</t>
  </si>
  <si>
    <t>101-14-4</t>
  </si>
  <si>
    <t>4,4-Methylene bis(2-Methylaniline)</t>
  </si>
  <si>
    <t>838-88-0</t>
  </si>
  <si>
    <t>4,4'-Methylene bis(n,n'-dimethyl)aniline</t>
  </si>
  <si>
    <t>101-61-1</t>
  </si>
  <si>
    <t>4,4'-Methylenedianiline</t>
  </si>
  <si>
    <t>101-77-9</t>
  </si>
  <si>
    <t>4,4-Methylenedianiline Dihydrochloride</t>
  </si>
  <si>
    <t>13552-44-8</t>
  </si>
  <si>
    <t>4,4-Thiodianiline</t>
  </si>
  <si>
    <t>139-65-1</t>
  </si>
  <si>
    <t>4-Aminobiphenyl</t>
  </si>
  <si>
    <t>92-67-1</t>
  </si>
  <si>
    <t>4-Chloro-o-phenylenediamine</t>
  </si>
  <si>
    <t>95-83-0</t>
  </si>
  <si>
    <t>4-Dimethylaminoazobenzene</t>
  </si>
  <si>
    <t>60-11-7</t>
  </si>
  <si>
    <t>4-Methylphenol</t>
  </si>
  <si>
    <t>106-44-5</t>
  </si>
  <si>
    <t>4-Nitropyrene</t>
  </si>
  <si>
    <t>57835-92-4</t>
  </si>
  <si>
    <t>5-Methylchrysene</t>
  </si>
  <si>
    <t>3697-24-3</t>
  </si>
  <si>
    <t>5-Nitroacenaphthene</t>
  </si>
  <si>
    <t>602-87-9</t>
  </si>
  <si>
    <t>5-Nitro-o-Anisidine</t>
  </si>
  <si>
    <t>99-59-2</t>
  </si>
  <si>
    <t>6-Nitrochrysene</t>
  </si>
  <si>
    <t>7,12-Dimethylbenz[a]anthracene</t>
  </si>
  <si>
    <t>57-97-6</t>
  </si>
  <si>
    <t>7h-Dibenzo[c,g]carbazole</t>
  </si>
  <si>
    <t>194-59-2</t>
  </si>
  <si>
    <t>A-alpha-c(2-amino-9h-pyrido[2,3-b]indole)</t>
  </si>
  <si>
    <t>26148-68-5</t>
  </si>
  <si>
    <t>Acetaldehyde</t>
  </si>
  <si>
    <t>75-07-0</t>
  </si>
  <si>
    <t>Acetamide</t>
  </si>
  <si>
    <t>60-35-5</t>
  </si>
  <si>
    <t>Acetonitrile</t>
  </si>
  <si>
    <t>75-05-8</t>
  </si>
  <si>
    <t>Acrolein</t>
  </si>
  <si>
    <t>107-02-8</t>
  </si>
  <si>
    <t>Acrylamide</t>
  </si>
  <si>
    <t>79-06-1</t>
  </si>
  <si>
    <t>Acrylic Acid</t>
  </si>
  <si>
    <t>79-10-7</t>
  </si>
  <si>
    <t>Acrylonitrile</t>
  </si>
  <si>
    <t>107-13-1</t>
  </si>
  <si>
    <t>Actinomycin D</t>
  </si>
  <si>
    <t>50-76-0</t>
  </si>
  <si>
    <t>Alar</t>
  </si>
  <si>
    <t>1596-84-5</t>
  </si>
  <si>
    <t>Aldrin</t>
  </si>
  <si>
    <t>309-00-2</t>
  </si>
  <si>
    <t>Allyl Chloride</t>
  </si>
  <si>
    <t>107-05-1</t>
  </si>
  <si>
    <t>alpha-Hexachlorocyclohexane</t>
  </si>
  <si>
    <t>319-84-6</t>
  </si>
  <si>
    <t>Amitrole</t>
  </si>
  <si>
    <t>61-82-5</t>
  </si>
  <si>
    <t>Ammonia</t>
  </si>
  <si>
    <t>7664-41-7</t>
  </si>
  <si>
    <t>Ammonium bisulfate</t>
  </si>
  <si>
    <t>7803-63-6</t>
  </si>
  <si>
    <t>1-hr</t>
  </si>
  <si>
    <t>Ammonium sulfate</t>
  </si>
  <si>
    <t>7783-20-2</t>
  </si>
  <si>
    <t>Aniline</t>
  </si>
  <si>
    <t>62-53-3</t>
  </si>
  <si>
    <t>Antimony Trioxide</t>
  </si>
  <si>
    <t>1309-64-4</t>
  </si>
  <si>
    <t>Aramite</t>
  </si>
  <si>
    <t>140-57-8</t>
  </si>
  <si>
    <t>Arsenic &amp; Inorganic Arsenic Compounds</t>
  </si>
  <si>
    <t>Arsine</t>
  </si>
  <si>
    <t>7784-42-1</t>
  </si>
  <si>
    <t>Asbestos</t>
  </si>
  <si>
    <t>1332-21-4</t>
  </si>
  <si>
    <t>Auramine</t>
  </si>
  <si>
    <t>492-80-8</t>
  </si>
  <si>
    <t>Azaserine</t>
  </si>
  <si>
    <t>115-02-6</t>
  </si>
  <si>
    <t>Azathioprine</t>
  </si>
  <si>
    <t>446-86-6</t>
  </si>
  <si>
    <t>Azobenzene</t>
  </si>
  <si>
    <t>103-33-3</t>
  </si>
  <si>
    <t>Barium Chromate</t>
  </si>
  <si>
    <t>10294-40-3</t>
  </si>
  <si>
    <t>Benz[a]anthracene</t>
  </si>
  <si>
    <t>56-55-3</t>
  </si>
  <si>
    <t>Benzene</t>
  </si>
  <si>
    <t>71-43-2</t>
  </si>
  <si>
    <t>Benzidine</t>
  </si>
  <si>
    <t>92-87-5</t>
  </si>
  <si>
    <t>Benzo[a]pyrene</t>
  </si>
  <si>
    <t>50-32-8</t>
  </si>
  <si>
    <t>Benzo[b]fluoranthene</t>
  </si>
  <si>
    <t>205-99-2</t>
  </si>
  <si>
    <t>Benzo[j]fluoranthene</t>
  </si>
  <si>
    <t>205-82-3</t>
  </si>
  <si>
    <t>Benzo[k]fluoranthene</t>
  </si>
  <si>
    <t>207-08-9</t>
  </si>
  <si>
    <t>Benzyl Chloride</t>
  </si>
  <si>
    <t>100-44-7</t>
  </si>
  <si>
    <t>Benzyl Violet 4B</t>
  </si>
  <si>
    <t>1694-09-3</t>
  </si>
  <si>
    <t>Beryllium &amp; Compounds (NOS)</t>
  </si>
  <si>
    <t>Beryllium Oxide</t>
  </si>
  <si>
    <t>1304-56-9</t>
  </si>
  <si>
    <t>Beryllium Sulfate</t>
  </si>
  <si>
    <t>13510-49-1</t>
  </si>
  <si>
    <t>beta-Butyrolactone</t>
  </si>
  <si>
    <t>3068-88-0</t>
  </si>
  <si>
    <t>Beta-hexachlorocyclohexane</t>
  </si>
  <si>
    <t>319-85-7</t>
  </si>
  <si>
    <t>beta-Propiolactone</t>
  </si>
  <si>
    <t>57-57-8</t>
  </si>
  <si>
    <t>Bis(chloroethyl)ether</t>
  </si>
  <si>
    <t>111-44-4</t>
  </si>
  <si>
    <t>Bis(chloromethyl)ether</t>
  </si>
  <si>
    <t>542-88-1</t>
  </si>
  <si>
    <t>Bromodichloromethane</t>
  </si>
  <si>
    <t>75-27-4</t>
  </si>
  <si>
    <t>Bromoform</t>
  </si>
  <si>
    <t>75-25-2</t>
  </si>
  <si>
    <t>Butylated hydroxyanisole</t>
  </si>
  <si>
    <t>25013-16-5</t>
  </si>
  <si>
    <t>C.I. Basic Red 9 Monohydrochloride</t>
  </si>
  <si>
    <t>569-61-9</t>
  </si>
  <si>
    <t>Cadmium &amp; Compounds</t>
  </si>
  <si>
    <t>7440-43-9</t>
  </si>
  <si>
    <t>Captafol</t>
  </si>
  <si>
    <t>Captan</t>
  </si>
  <si>
    <t>133-06-2</t>
  </si>
  <si>
    <t>Carbon disulfide</t>
  </si>
  <si>
    <t>75-15-0</t>
  </si>
  <si>
    <t>Carbon monoxide</t>
  </si>
  <si>
    <t>630-08-0</t>
  </si>
  <si>
    <t>Carbon Tetrachloride</t>
  </si>
  <si>
    <t>56-23-5</t>
  </si>
  <si>
    <t>Chlorambucil</t>
  </si>
  <si>
    <t>305-03-3</t>
  </si>
  <si>
    <t>Chlordane</t>
  </si>
  <si>
    <t>57-74-9</t>
  </si>
  <si>
    <t>Chlordecone</t>
  </si>
  <si>
    <t>143-50-0</t>
  </si>
  <si>
    <t>Chlorendic Acid</t>
  </si>
  <si>
    <t>115-28-6</t>
  </si>
  <si>
    <t>Chlorinated Paraffins</t>
  </si>
  <si>
    <t>108171-26-2</t>
  </si>
  <si>
    <t>Chlorine</t>
  </si>
  <si>
    <t>7782-50-5</t>
  </si>
  <si>
    <t>Chlorine dioxide</t>
  </si>
  <si>
    <t>10049-04-4</t>
  </si>
  <si>
    <t>Chlorobenzene</t>
  </si>
  <si>
    <t>108-90-7</t>
  </si>
  <si>
    <t>Chlorobenzilate</t>
  </si>
  <si>
    <t>510-15-6</t>
  </si>
  <si>
    <t>Chlorodifluoromethane</t>
  </si>
  <si>
    <t>75-45-6</t>
  </si>
  <si>
    <t>Chloroform</t>
  </si>
  <si>
    <t>67-66-3</t>
  </si>
  <si>
    <t>Chloromethyl methyl ether</t>
  </si>
  <si>
    <t>107-30-2</t>
  </si>
  <si>
    <t>Chloropicrin</t>
  </si>
  <si>
    <t>76-06-2</t>
  </si>
  <si>
    <t>Chlorothalonil</t>
  </si>
  <si>
    <t>1897-45-6</t>
  </si>
  <si>
    <t>Chlorozotocin</t>
  </si>
  <si>
    <t>54749-90-5</t>
  </si>
  <si>
    <t>Chromic Acid</t>
  </si>
  <si>
    <t>11115-74-5</t>
  </si>
  <si>
    <t>Chromic Trioxide</t>
  </si>
  <si>
    <t>1333-82-0</t>
  </si>
  <si>
    <t>Chromic(VI) Acid</t>
  </si>
  <si>
    <t>7738-94-5</t>
  </si>
  <si>
    <t>Chromium Hexavalent: Soluble, except Chromic Trioxide</t>
  </si>
  <si>
    <t>Chromium(VI)</t>
  </si>
  <si>
    <t>18540-29-9</t>
  </si>
  <si>
    <t>Chrysene</t>
  </si>
  <si>
    <t>218-01-9</t>
  </si>
  <si>
    <t>Cinnamyl Anthranilate</t>
  </si>
  <si>
    <t>87-29-6</t>
  </si>
  <si>
    <t>Cobalt</t>
  </si>
  <si>
    <t>7440-48-4</t>
  </si>
  <si>
    <t>Coke Oven Emissions</t>
  </si>
  <si>
    <t>8007-45-2</t>
  </si>
  <si>
    <t>Copper &amp; Compounds</t>
  </si>
  <si>
    <t>Cumene</t>
  </si>
  <si>
    <t>98-82-8</t>
  </si>
  <si>
    <t>Cupferron</t>
  </si>
  <si>
    <t>135-20-6</t>
  </si>
  <si>
    <t>Cyclohexane</t>
  </si>
  <si>
    <t>110-82-7</t>
  </si>
  <si>
    <t>Cyclophosphamide (anhydrous)</t>
  </si>
  <si>
    <t>50-18-0</t>
  </si>
  <si>
    <t>Cyclophosphamide (Hydrated)</t>
  </si>
  <si>
    <t>6055-19-2</t>
  </si>
  <si>
    <t>D &amp; C Red No. 9</t>
  </si>
  <si>
    <t>Dacarbazine</t>
  </si>
  <si>
    <t>Dantron</t>
  </si>
  <si>
    <t>117-10-2</t>
  </si>
  <si>
    <t>DDD</t>
  </si>
  <si>
    <t>72-54-8</t>
  </si>
  <si>
    <t>DDE</t>
  </si>
  <si>
    <t>72-55-9</t>
  </si>
  <si>
    <t>DDT</t>
  </si>
  <si>
    <t>50-29-3</t>
  </si>
  <si>
    <t>Di(2-ethylhexyl)phthalate</t>
  </si>
  <si>
    <t>117-81-7</t>
  </si>
  <si>
    <t>Diazinon</t>
  </si>
  <si>
    <t>333-41-5</t>
  </si>
  <si>
    <t>Dibenz[a,h]acridine</t>
  </si>
  <si>
    <t>226-36-8</t>
  </si>
  <si>
    <t>Dibenz[a,h]anthracene</t>
  </si>
  <si>
    <t>53-70-3</t>
  </si>
  <si>
    <t>Dibenz[a,j]acridine</t>
  </si>
  <si>
    <t>224-42-0</t>
  </si>
  <si>
    <t>Dibenzo[a,e]pyrene</t>
  </si>
  <si>
    <t>192-65-4</t>
  </si>
  <si>
    <t>Dibenzo[a,h]pyrene</t>
  </si>
  <si>
    <t>189-64-0</t>
  </si>
  <si>
    <t>Dibenzo[a,i]pyrene</t>
  </si>
  <si>
    <t>189-55-9</t>
  </si>
  <si>
    <t>Dibenzo[a,l]pyrene</t>
  </si>
  <si>
    <t>191-30-0</t>
  </si>
  <si>
    <t>Dibromochloromethane</t>
  </si>
  <si>
    <t>124-48-1</t>
  </si>
  <si>
    <t>Dichloromethane</t>
  </si>
  <si>
    <t>75-09-2</t>
  </si>
  <si>
    <t>Dichlorvos</t>
  </si>
  <si>
    <t>62-73-7</t>
  </si>
  <si>
    <t>Dieldrin</t>
  </si>
  <si>
    <t>60-57-1</t>
  </si>
  <si>
    <t>Diesel Engine Exhaust, Particulate</t>
  </si>
  <si>
    <t>Diethanolamine</t>
  </si>
  <si>
    <t>111-42-2</t>
  </si>
  <si>
    <t>Diethyl mercury</t>
  </si>
  <si>
    <t>627-44-1</t>
  </si>
  <si>
    <t>Diethylstilbestrol</t>
  </si>
  <si>
    <t>56-53-1</t>
  </si>
  <si>
    <t>Diglycidyl Resorcinol Ether</t>
  </si>
  <si>
    <t>101-90-6</t>
  </si>
  <si>
    <t>Dihydrosafrole</t>
  </si>
  <si>
    <t>94-58-6</t>
  </si>
  <si>
    <t>Dimethyl Mercury</t>
  </si>
  <si>
    <t>593-74-8</t>
  </si>
  <si>
    <t>Dimethylcarbamoyl Chloride</t>
  </si>
  <si>
    <t>79-44-7</t>
  </si>
  <si>
    <t>Dimethylvinylchloride</t>
  </si>
  <si>
    <t>513-37-1</t>
  </si>
  <si>
    <t>Direct Black 38</t>
  </si>
  <si>
    <t>1937-37-7</t>
  </si>
  <si>
    <t>Direct Blue 6</t>
  </si>
  <si>
    <t>2602-46-2</t>
  </si>
  <si>
    <t>Direct Brown 95</t>
  </si>
  <si>
    <t>16071-86-6</t>
  </si>
  <si>
    <t>Disperse Blue 1</t>
  </si>
  <si>
    <t>2475-45-8</t>
  </si>
  <si>
    <t>Disulfoton</t>
  </si>
  <si>
    <t>298-04-4</t>
  </si>
  <si>
    <t>Epichlorohydrin</t>
  </si>
  <si>
    <t>106-89-8</t>
  </si>
  <si>
    <t>Estradiol 17b</t>
  </si>
  <si>
    <t>50-28-2</t>
  </si>
  <si>
    <t>Ethyl Carbamate</t>
  </si>
  <si>
    <t>51-79-6</t>
  </si>
  <si>
    <t>Ethyl Chloride</t>
  </si>
  <si>
    <t>75-00-3</t>
  </si>
  <si>
    <t>Ethylbenzene</t>
  </si>
  <si>
    <t>100-41-4</t>
  </si>
  <si>
    <t>Ethylene Glycol</t>
  </si>
  <si>
    <t>107-21-1</t>
  </si>
  <si>
    <t>Ethylene glycol monobutyl ether</t>
  </si>
  <si>
    <t>111-76-2</t>
  </si>
  <si>
    <t>Ethylene glycol monoethyl ether acetate</t>
  </si>
  <si>
    <t>111-15-9</t>
  </si>
  <si>
    <t>Ethylene glycol monomethyl ether acetate</t>
  </si>
  <si>
    <t>110-49-6</t>
  </si>
  <si>
    <t>Ethylene oxide</t>
  </si>
  <si>
    <t>75-21-8</t>
  </si>
  <si>
    <t>Ethylene Thiourea</t>
  </si>
  <si>
    <t>96-45-7</t>
  </si>
  <si>
    <t>Ethyleneimine</t>
  </si>
  <si>
    <t>151-56-4</t>
  </si>
  <si>
    <t>Ferric Sulfate</t>
  </si>
  <si>
    <t>10028-22-5</t>
  </si>
  <si>
    <t>Fluoride containing chemicals, NOS</t>
  </si>
  <si>
    <r>
      <t>Fluorine gas F</t>
    </r>
    <r>
      <rPr>
        <sz val="6"/>
        <color rgb="FF000000"/>
        <rFont val="Open Sans"/>
        <family val="2"/>
      </rPr>
      <t>2</t>
    </r>
  </si>
  <si>
    <t>7782-41-4</t>
  </si>
  <si>
    <t>Formaldehyde</t>
  </si>
  <si>
    <t>50-00-0</t>
  </si>
  <si>
    <t>Furmecyclox</t>
  </si>
  <si>
    <t>60568-05-0</t>
  </si>
  <si>
    <t>Furylfuramide</t>
  </si>
  <si>
    <t>3688-53-7</t>
  </si>
  <si>
    <t>gamma-Hexachlorocyclohexane</t>
  </si>
  <si>
    <t>58-89-9</t>
  </si>
  <si>
    <t>Glu-P-1</t>
  </si>
  <si>
    <t>67730-11-4</t>
  </si>
  <si>
    <t>Glu-P-2</t>
  </si>
  <si>
    <t>67730-10-3</t>
  </si>
  <si>
    <t>Glutaraldehyde</t>
  </si>
  <si>
    <t>111-30-8</t>
  </si>
  <si>
    <t>Gyromitrin</t>
  </si>
  <si>
    <t>16568-02-8</t>
  </si>
  <si>
    <t>HC Blue 1</t>
  </si>
  <si>
    <t>2784-94-3</t>
  </si>
  <si>
    <t>Heptachlor</t>
  </si>
  <si>
    <t>76-44-8</t>
  </si>
  <si>
    <t>Heptachlor epoxide</t>
  </si>
  <si>
    <t>1024-57-3</t>
  </si>
  <si>
    <t>Heptachlorodibenzo-p-dioxins, NOS</t>
  </si>
  <si>
    <t>37871-00-4</t>
  </si>
  <si>
    <t>Hexachlorobenzene</t>
  </si>
  <si>
    <t>118-74-1</t>
  </si>
  <si>
    <t>Hexachlorobutadiene</t>
  </si>
  <si>
    <t>87-68-3</t>
  </si>
  <si>
    <t>Hexachlorocyclohexane</t>
  </si>
  <si>
    <t>608-73-1</t>
  </si>
  <si>
    <t>Hexachlorocyclopentadiene</t>
  </si>
  <si>
    <t>77-47-4</t>
  </si>
  <si>
    <t>Hexachlorodibenzo-p-Dioxins, NOS</t>
  </si>
  <si>
    <t>34465-46-8</t>
  </si>
  <si>
    <t>Hexachloroethane</t>
  </si>
  <si>
    <t>67-72-1</t>
  </si>
  <si>
    <t>Hydrazine</t>
  </si>
  <si>
    <t>302-01-2</t>
  </si>
  <si>
    <t>Hydrazine Sulfate</t>
  </si>
  <si>
    <t>10034-93-2</t>
  </si>
  <si>
    <t>Hydrogen chloride</t>
  </si>
  <si>
    <t>7647-01-0</t>
  </si>
  <si>
    <t>Hydrogen Cyanide</t>
  </si>
  <si>
    <t>74-90-8</t>
  </si>
  <si>
    <t>Hydrogen Fluoride</t>
  </si>
  <si>
    <t>7664-39-3</t>
  </si>
  <si>
    <t>Hydrogen Selenide</t>
  </si>
  <si>
    <t>Hydrogen Sulfide</t>
  </si>
  <si>
    <t>Indeno[1,2,3-cd]pyrene</t>
  </si>
  <si>
    <t>193-39-5</t>
  </si>
  <si>
    <t>Isophorone</t>
  </si>
  <si>
    <t>78-59-1</t>
  </si>
  <si>
    <t>Isopropyl Alcohol</t>
  </si>
  <si>
    <t>67-63-0</t>
  </si>
  <si>
    <t>Lasiocarpine</t>
  </si>
  <si>
    <t>303-34-4</t>
  </si>
  <si>
    <t>Lead and compounds (NOS)</t>
  </si>
  <si>
    <t>Lead Acetate</t>
  </si>
  <si>
    <t>301-04-2</t>
  </si>
  <si>
    <t>Lead Chromate</t>
  </si>
  <si>
    <t>7758-97-6</t>
  </si>
  <si>
    <t>Lead Chromate Oxide</t>
  </si>
  <si>
    <t>18454-12-1</t>
  </si>
  <si>
    <t>Lead Subacetate</t>
  </si>
  <si>
    <t>1335-32-6</t>
  </si>
  <si>
    <t>Maleic Anhydride</t>
  </si>
  <si>
    <t>108-31-6</t>
  </si>
  <si>
    <t>Manganese &amp; Compounds</t>
  </si>
  <si>
    <t>Melphalan</t>
  </si>
  <si>
    <t>148-82-3</t>
  </si>
  <si>
    <t>Melphalan HCl</t>
  </si>
  <si>
    <t>Mercury, Elemental</t>
  </si>
  <si>
    <t>7439-97-6</t>
  </si>
  <si>
    <t>Methyl Alcohol</t>
  </si>
  <si>
    <t>67-56-1</t>
  </si>
  <si>
    <t>Methyl Bromide</t>
  </si>
  <si>
    <t>74-83-9</t>
  </si>
  <si>
    <t>Methyl Chloride</t>
  </si>
  <si>
    <t>74-87-3</t>
  </si>
  <si>
    <t>Methyl Ethyl Ketone</t>
  </si>
  <si>
    <t>78-93-3</t>
  </si>
  <si>
    <t>Methyl Isobutyl Ketone</t>
  </si>
  <si>
    <t>108-10-1</t>
  </si>
  <si>
    <t>Methyl Isocyanate</t>
  </si>
  <si>
    <t>624-83-9</t>
  </si>
  <si>
    <t>Methyl methacrylate</t>
  </si>
  <si>
    <t>80-62-6</t>
  </si>
  <si>
    <t>Methyl Methanesulfonate</t>
  </si>
  <si>
    <t>66-27-3</t>
  </si>
  <si>
    <t>Methyl Tertiary Butyl Ether</t>
  </si>
  <si>
    <t>1634-04-4</t>
  </si>
  <si>
    <t>Methylene diphenyl isocyanate</t>
  </si>
  <si>
    <t>101-68-8</t>
  </si>
  <si>
    <t>Methylthiouracil</t>
  </si>
  <si>
    <t>56-04-2</t>
  </si>
  <si>
    <t>Michler's ketone</t>
  </si>
  <si>
    <t>90-94-8</t>
  </si>
  <si>
    <t>Mirex</t>
  </si>
  <si>
    <t>2385-85-5</t>
  </si>
  <si>
    <t>Mitomycin C</t>
  </si>
  <si>
    <t>50-07-7</t>
  </si>
  <si>
    <t>Monocrotaline</t>
  </si>
  <si>
    <t>315-22-0</t>
  </si>
  <si>
    <t>m-Xylene</t>
  </si>
  <si>
    <t>108-38-3</t>
  </si>
  <si>
    <t>n,n-Dimethylformamide</t>
  </si>
  <si>
    <t>68-12-2</t>
  </si>
  <si>
    <t>n-[4-(5-nitro-2-furyl)-2-thiazolyl]-acetamide</t>
  </si>
  <si>
    <t>531-82-8</t>
  </si>
  <si>
    <t>Naphthalene</t>
  </si>
  <si>
    <t>91-20-3</t>
  </si>
  <si>
    <t>n-Hexane</t>
  </si>
  <si>
    <t>110-54-3</t>
  </si>
  <si>
    <t>Nickel Refinery Dust</t>
  </si>
  <si>
    <t>Nickel Subsulfide</t>
  </si>
  <si>
    <t>12035-72-2</t>
  </si>
  <si>
    <t>Nifurthiazole</t>
  </si>
  <si>
    <t>3570-75-0</t>
  </si>
  <si>
    <t>Nitric Acid</t>
  </si>
  <si>
    <t>7697-37-2</t>
  </si>
  <si>
    <t>Nitrilotriacetic acid</t>
  </si>
  <si>
    <t>139-13-9</t>
  </si>
  <si>
    <t>Nitrilotriacetic acid, trisodium salt monohydrate</t>
  </si>
  <si>
    <t>18662-53-8</t>
  </si>
  <si>
    <t>Nitrofen</t>
  </si>
  <si>
    <t>1836-75-5</t>
  </si>
  <si>
    <t>Nitrofurazone</t>
  </si>
  <si>
    <t>59-87-0</t>
  </si>
  <si>
    <t>Nitrogen dioxide</t>
  </si>
  <si>
    <t>10102-44-0</t>
  </si>
  <si>
    <t>n-Methyl-n-nitro-n-nitrosoguanidine</t>
  </si>
  <si>
    <t>70-25-7</t>
  </si>
  <si>
    <t>n-Nitrosodiethanolamine</t>
  </si>
  <si>
    <t>1116-54-7</t>
  </si>
  <si>
    <t>n-Nitrosodiethylamine</t>
  </si>
  <si>
    <t>55-18-5</t>
  </si>
  <si>
    <t>n-Nitrosodimethylamine</t>
  </si>
  <si>
    <t>62-75-9</t>
  </si>
  <si>
    <t>n-Nitroso-di-n-butylamine</t>
  </si>
  <si>
    <t>924-16-3</t>
  </si>
  <si>
    <t>n-Nitrosodi-n-propylamine</t>
  </si>
  <si>
    <t>621-64-7</t>
  </si>
  <si>
    <t>n-Nitrosodiphenylamine</t>
  </si>
  <si>
    <t>86-30-6</t>
  </si>
  <si>
    <t>n-Nitrosomorpholine</t>
  </si>
  <si>
    <t>59-89-2</t>
  </si>
  <si>
    <t>n-Nitroso-n-ethylurea</t>
  </si>
  <si>
    <t>759-73-9</t>
  </si>
  <si>
    <t>n-Nitroso-n-methylethylamine</t>
  </si>
  <si>
    <t>10595-95-6</t>
  </si>
  <si>
    <t>n-Nitroso-n-methylurea</t>
  </si>
  <si>
    <t>684-93-5</t>
  </si>
  <si>
    <t>n-Nitroso-n-Methylurethane</t>
  </si>
  <si>
    <t>615-53-2</t>
  </si>
  <si>
    <t>n-Nitrosonornicotine</t>
  </si>
  <si>
    <t>16543-55-8</t>
  </si>
  <si>
    <t>n-Nitrosopiperidine</t>
  </si>
  <si>
    <t>100-75-4</t>
  </si>
  <si>
    <t>n-Nitrosopyrrolidine</t>
  </si>
  <si>
    <t>930-55-2</t>
  </si>
  <si>
    <t>o-Anisidine</t>
  </si>
  <si>
    <t>90-04-0</t>
  </si>
  <si>
    <t>o-Anisidine Hydrochloride</t>
  </si>
  <si>
    <t>134-29-2</t>
  </si>
  <si>
    <t>o-Phenylphenate, Sodium</t>
  </si>
  <si>
    <t>132-27-4</t>
  </si>
  <si>
    <t>ortho-Aminoazotoluene</t>
  </si>
  <si>
    <t>97-56-3</t>
  </si>
  <si>
    <t>o-Toluidine</t>
  </si>
  <si>
    <t>95-53-4</t>
  </si>
  <si>
    <t>o-Toluidine Hydrochloride</t>
  </si>
  <si>
    <t>636-21-5</t>
  </si>
  <si>
    <t>o-Xylene</t>
  </si>
  <si>
    <t>95-47-6</t>
  </si>
  <si>
    <t>Ozone</t>
  </si>
  <si>
    <t>10028-15-6</t>
  </si>
  <si>
    <t>para-Cresidine</t>
  </si>
  <si>
    <t>120-71-8</t>
  </si>
  <si>
    <t>p-Chloro-o-toluidine</t>
  </si>
  <si>
    <t>95-69-2</t>
  </si>
  <si>
    <t>Pentabromodiphenyl Ether</t>
  </si>
  <si>
    <t>32534-81-9</t>
  </si>
  <si>
    <t>Pentachlorophenol</t>
  </si>
  <si>
    <t>87-86-5</t>
  </si>
  <si>
    <t>Perchloroethylene</t>
  </si>
  <si>
    <t>127-18-4</t>
  </si>
  <si>
    <t>Phenacetin</t>
  </si>
  <si>
    <t>62-44-2</t>
  </si>
  <si>
    <t>Phenazopyridine</t>
  </si>
  <si>
    <t>94-78-0</t>
  </si>
  <si>
    <t>Phenazopyridine hydrochloride</t>
  </si>
  <si>
    <t>136-40-3</t>
  </si>
  <si>
    <t>Phenesterin</t>
  </si>
  <si>
    <t>Phenobarbital</t>
  </si>
  <si>
    <t>50-06-6</t>
  </si>
  <si>
    <t>Phenol</t>
  </si>
  <si>
    <t>108-95-2</t>
  </si>
  <si>
    <t>Phenoxybenzamine</t>
  </si>
  <si>
    <t>59-96-1</t>
  </si>
  <si>
    <t>Phenoxybenzamine hydrochloride</t>
  </si>
  <si>
    <t>63-92-3</t>
  </si>
  <si>
    <t>Phosgene</t>
  </si>
  <si>
    <t>75-44-5</t>
  </si>
  <si>
    <t>Phosphine</t>
  </si>
  <si>
    <t>7803-51-2</t>
  </si>
  <si>
    <t>Phosphoric Acid</t>
  </si>
  <si>
    <t>7664-38-2</t>
  </si>
  <si>
    <t>Phosphorus</t>
  </si>
  <si>
    <t>7723-14-0</t>
  </si>
  <si>
    <t>Phthalic Anhydride</t>
  </si>
  <si>
    <t>85-44-9</t>
  </si>
  <si>
    <t>p-Nitrosodiphenylamine</t>
  </si>
  <si>
    <t>156-10-5</t>
  </si>
  <si>
    <t>Polybrominated Biphenyls</t>
  </si>
  <si>
    <t>Polychlorinated Biphenyls, NOS</t>
  </si>
  <si>
    <t>1336-36-3</t>
  </si>
  <si>
    <t>Ponceau 3R</t>
  </si>
  <si>
    <t>Ponceau MX</t>
  </si>
  <si>
    <t>3761-53-3</t>
  </si>
  <si>
    <t>Potassium Bromate</t>
  </si>
  <si>
    <t>Procarbazine</t>
  </si>
  <si>
    <t>671-16-9</t>
  </si>
  <si>
    <t>Procarbazine Hydrochloride</t>
  </si>
  <si>
    <t>366-70-1</t>
  </si>
  <si>
    <t>Propylene</t>
  </si>
  <si>
    <t>115-07-1</t>
  </si>
  <si>
    <t>Propylene Glycol</t>
  </si>
  <si>
    <t>57-55-6</t>
  </si>
  <si>
    <t>Propylene Glycol Dinitrate</t>
  </si>
  <si>
    <t>6423-43-4</t>
  </si>
  <si>
    <t>Propylene glycol monomethyl ether</t>
  </si>
  <si>
    <t>107-98-2</t>
  </si>
  <si>
    <t>Propylene oxide</t>
  </si>
  <si>
    <t>75-56-9</t>
  </si>
  <si>
    <t>Propylthiouracil</t>
  </si>
  <si>
    <t>51-52-5</t>
  </si>
  <si>
    <t>p-Xylene</t>
  </si>
  <si>
    <t>106-42-3</t>
  </si>
  <si>
    <t>Refractory Ceramic Fibers</t>
  </si>
  <si>
    <r>
      <t>fibers/cm</t>
    </r>
    <r>
      <rPr>
        <sz val="6"/>
        <color rgb="FF000000"/>
        <rFont val="Open Sans"/>
        <family val="2"/>
      </rPr>
      <t>3</t>
    </r>
  </si>
  <si>
    <t>Reserpine</t>
  </si>
  <si>
    <t>50-55-5</t>
  </si>
  <si>
    <t>Safrole</t>
  </si>
  <si>
    <t>94-59-7</t>
  </si>
  <si>
    <t>Selenium &amp; Selenium Compounds (other than Hydrogen Selenide)</t>
  </si>
  <si>
    <t>Short-chain (C10-13) chlorinated paraffins</t>
  </si>
  <si>
    <t>85535-84-8</t>
  </si>
  <si>
    <t>Silica (crystalline, Respirable)</t>
  </si>
  <si>
    <t>7631-86-9</t>
  </si>
  <si>
    <t>Sodium Hydroxide</t>
  </si>
  <si>
    <t>1310-73-2</t>
  </si>
  <si>
    <t>Sodium Sulfate</t>
  </si>
  <si>
    <t>7757-82-6</t>
  </si>
  <si>
    <t>Sterigmatocystin</t>
  </si>
  <si>
    <t>10048-13-2</t>
  </si>
  <si>
    <t>Streptozotocin</t>
  </si>
  <si>
    <t>18883-66-4</t>
  </si>
  <si>
    <t>Styrene</t>
  </si>
  <si>
    <t>100-42-5</t>
  </si>
  <si>
    <t>Styrene Oxide</t>
  </si>
  <si>
    <t>96-09-3</t>
  </si>
  <si>
    <t>Sulfallate</t>
  </si>
  <si>
    <t>95-06-7</t>
  </si>
  <si>
    <t>Sulfur dioxide</t>
  </si>
  <si>
    <t>Sulfur Mustard</t>
  </si>
  <si>
    <t>505-60-2</t>
  </si>
  <si>
    <t>Sulfuric Acid</t>
  </si>
  <si>
    <t>7664-93-9</t>
  </si>
  <si>
    <t>Tetrabromodiphenyl Ether</t>
  </si>
  <si>
    <t>40088-47-9</t>
  </si>
  <si>
    <t>Thioacetamide</t>
  </si>
  <si>
    <t>62-55-5</t>
  </si>
  <si>
    <t>Thiourea</t>
  </si>
  <si>
    <t>62-56-6</t>
  </si>
  <si>
    <t>Titanium Tetrachloride</t>
  </si>
  <si>
    <t>7550-45-0</t>
  </si>
  <si>
    <t>Toluene</t>
  </si>
  <si>
    <t>108-88-3</t>
  </si>
  <si>
    <t>Toluene-diisocyanates</t>
  </si>
  <si>
    <t>26471-62-5</t>
  </si>
  <si>
    <t>Toluene-2,4-diisocyanate</t>
  </si>
  <si>
    <t>584-84-9</t>
  </si>
  <si>
    <t>Toluene-2,6-diisocyanate</t>
  </si>
  <si>
    <t>91-08-7</t>
  </si>
  <si>
    <t>Toxaphene</t>
  </si>
  <si>
    <t>8001-35-2</t>
  </si>
  <si>
    <t>Trans-1,2-dichloroethene</t>
  </si>
  <si>
    <t>156-60-5</t>
  </si>
  <si>
    <t>Trans-2[(dimethylamino)-methylimino]-5-[2-(5-nitro-2-furyl)-vinyl]-1,3,4-oxadiazole</t>
  </si>
  <si>
    <t>55738-54-0</t>
  </si>
  <si>
    <t>Trichloroethylene</t>
  </si>
  <si>
    <t>79-01-6</t>
  </si>
  <si>
    <t>Triethylamine</t>
  </si>
  <si>
    <t>121-44-8</t>
  </si>
  <si>
    <t>Tris-(1-Aziridinyl)phosphine sulfide</t>
  </si>
  <si>
    <t>52-24-4</t>
  </si>
  <si>
    <t>Tris(2,3-dibromopropyl)phosphate</t>
  </si>
  <si>
    <t>126-72-7</t>
  </si>
  <si>
    <t>Tryptophan-P-1</t>
  </si>
  <si>
    <t>62450-06-0</t>
  </si>
  <si>
    <t>Tryptophan-P-2</t>
  </si>
  <si>
    <t>62450-07-1</t>
  </si>
  <si>
    <t>Vanadium</t>
  </si>
  <si>
    <t>7440-62-2</t>
  </si>
  <si>
    <t>Vanadium Pentoxide</t>
  </si>
  <si>
    <t>1314-62-1</t>
  </si>
  <si>
    <t>Vinyl acetate</t>
  </si>
  <si>
    <t>108-05-4</t>
  </si>
  <si>
    <t>Vinyl Bromide</t>
  </si>
  <si>
    <t>593-60-2</t>
  </si>
  <si>
    <t>Vinyl Chloride</t>
  </si>
  <si>
    <t>75-01-4</t>
  </si>
  <si>
    <t>study done by Kirk Winges (see file "EmisInventory.xlsx").</t>
  </si>
  <si>
    <t>Windrow</t>
  </si>
  <si>
    <t>Units</t>
  </si>
  <si>
    <t>Average TAP/HAP emission factors derived from the previous</t>
  </si>
  <si>
    <t>CAS No</t>
  </si>
  <si>
    <t>Propene</t>
  </si>
  <si>
    <t>75-71-8</t>
  </si>
  <si>
    <t>Dichlorodifluoromethane</t>
  </si>
  <si>
    <t>Chloromthane</t>
  </si>
  <si>
    <t>64-17-5</t>
  </si>
  <si>
    <t>Ethanol</t>
  </si>
  <si>
    <t>67-64-1</t>
  </si>
  <si>
    <t>Acetone</t>
  </si>
  <si>
    <t>75-69-4</t>
  </si>
  <si>
    <t>Trichlorofluoromethane</t>
  </si>
  <si>
    <t>Methylene Chloride</t>
  </si>
  <si>
    <t>Vinyl Acetate</t>
  </si>
  <si>
    <t>2-Butanone (MEK)</t>
  </si>
  <si>
    <t>141-78-6</t>
  </si>
  <si>
    <t>Ethyl Acetate</t>
  </si>
  <si>
    <t>142-82-5</t>
  </si>
  <si>
    <t>n-Heptane</t>
  </si>
  <si>
    <t>4-Methyl-2-pentanone</t>
  </si>
  <si>
    <t>111-63-9</t>
  </si>
  <si>
    <t>n-Octane</t>
  </si>
  <si>
    <t>179601-23-1</t>
  </si>
  <si>
    <t>m,p-Xylenes</t>
  </si>
  <si>
    <t>111-84-2</t>
  </si>
  <si>
    <t>n-Nonane</t>
  </si>
  <si>
    <t>80-56-8</t>
  </si>
  <si>
    <t>alpha-Pinene</t>
  </si>
  <si>
    <t>5989-27-5</t>
  </si>
  <si>
    <t>d-Limonene</t>
  </si>
  <si>
    <t>t/y</t>
  </si>
  <si>
    <t>Waste processed during measurements</t>
  </si>
  <si>
    <t>t</t>
  </si>
  <si>
    <t>Annual emission (t)</t>
  </si>
  <si>
    <t>EF (lb/t)</t>
  </si>
  <si>
    <t>TAP ?</t>
  </si>
  <si>
    <t xml:space="preserve">HAP ? </t>
  </si>
  <si>
    <t>VOC ?</t>
  </si>
  <si>
    <t>CAS</t>
  </si>
  <si>
    <t>Chemical_Name</t>
  </si>
  <si>
    <t>TAC?</t>
  </si>
  <si>
    <t>HAP?</t>
  </si>
  <si>
    <t>VOC?</t>
  </si>
  <si>
    <t>100-00-5</t>
  </si>
  <si>
    <t>p-Nitrochlorobenzene</t>
  </si>
  <si>
    <t>Yes</t>
  </si>
  <si>
    <t>No</t>
  </si>
  <si>
    <t>100-01-6</t>
  </si>
  <si>
    <t>p-Nitroaniline</t>
  </si>
  <si>
    <t>100-02-7</t>
  </si>
  <si>
    <t>4-Nitrophenol</t>
  </si>
  <si>
    <t>100-37-8</t>
  </si>
  <si>
    <t>Diethylaminoethanol, 2-</t>
  </si>
  <si>
    <t>Ethyl benzene</t>
  </si>
  <si>
    <t>Benzyl chloride</t>
  </si>
  <si>
    <t>100-61-8</t>
  </si>
  <si>
    <t>N-Methyl aniline</t>
  </si>
  <si>
    <t>100-63-0</t>
  </si>
  <si>
    <t>Phenylhydrazine</t>
  </si>
  <si>
    <t>100-74-3</t>
  </si>
  <si>
    <t>N-Ethylmorpholine</t>
  </si>
  <si>
    <t>10025-67-9</t>
  </si>
  <si>
    <t>Sulfur monochloride</t>
  </si>
  <si>
    <t>10025-87-3</t>
  </si>
  <si>
    <t>Phosphorus oxychloride</t>
  </si>
  <si>
    <t>10026-13-8</t>
  </si>
  <si>
    <t>Phosphorus pentachloride</t>
  </si>
  <si>
    <t>10035-10-6</t>
  </si>
  <si>
    <t>Hydrogen bromide</t>
  </si>
  <si>
    <t>Methylene bis(phenyl isocyanate)(Methylene diphenyl diisocyanate MDI)</t>
  </si>
  <si>
    <t>4,4'-Methylene dianiline</t>
  </si>
  <si>
    <t>4,4'-Diaminodiphenyl ether</t>
  </si>
  <si>
    <t>101-84-8</t>
  </si>
  <si>
    <t>Phenyl ether</t>
  </si>
  <si>
    <t>Diglycidyl resorcinol ether</t>
  </si>
  <si>
    <t>10102-43-9</t>
  </si>
  <si>
    <t>Nitric oxide</t>
  </si>
  <si>
    <t>102-54-5</t>
  </si>
  <si>
    <t>Dicyclopentadienyl iron</t>
  </si>
  <si>
    <t>102-81-8</t>
  </si>
  <si>
    <t>2-N-Dibutylaminoethanol</t>
  </si>
  <si>
    <t>10210-68-1</t>
  </si>
  <si>
    <t>Cobalt carbonyl as Co</t>
  </si>
  <si>
    <t>10294-33-4</t>
  </si>
  <si>
    <t>Boron tribromide</t>
  </si>
  <si>
    <t>105-46-4</t>
  </si>
  <si>
    <t>sec-Butyl acetate</t>
  </si>
  <si>
    <t>105-60-2</t>
  </si>
  <si>
    <t>Caprolactum, dusts</t>
  </si>
  <si>
    <t>No*</t>
  </si>
  <si>
    <t>delisted hap</t>
  </si>
  <si>
    <t>N-Nitrosomethylethylamine</t>
  </si>
  <si>
    <t>106-35-4</t>
  </si>
  <si>
    <t>Ethyl butyl ketone</t>
  </si>
  <si>
    <t>p-Xylenes</t>
  </si>
  <si>
    <t>p-Cresol</t>
  </si>
  <si>
    <t>1,4-Dichlorobenzene(p-Dichlorobenzene)</t>
  </si>
  <si>
    <t>106-49-0</t>
  </si>
  <si>
    <t>p-Toluidine</t>
  </si>
  <si>
    <t>106-50-3</t>
  </si>
  <si>
    <t>p-Phenylenediamine</t>
  </si>
  <si>
    <t>106-51-4</t>
  </si>
  <si>
    <t>Quinone (1,4-Cyclohexadienedione)</t>
  </si>
  <si>
    <t>106-87-6</t>
  </si>
  <si>
    <t>Vinyl cyclohexene dioxide</t>
  </si>
  <si>
    <t>1,2-Epoxybutane (1,2-Butylene oxide)</t>
  </si>
  <si>
    <t>Epichlorohydrin (1-Chloro-2,3-epoxypropane)</t>
  </si>
  <si>
    <t>106-92-3</t>
  </si>
  <si>
    <t>Allyl glycidyl ether (AGE)</t>
  </si>
  <si>
    <t>Ethylene dibromide (1,2-dibromoethane)</t>
  </si>
  <si>
    <t>106-97-8</t>
  </si>
  <si>
    <t>Butane</t>
  </si>
  <si>
    <t>Allyl chloride</t>
  </si>
  <si>
    <t>Ethylene dichloride (1,2-Dichloroethane)</t>
  </si>
  <si>
    <t>107-07-3</t>
  </si>
  <si>
    <t>Ethylene chlorohydrin</t>
  </si>
  <si>
    <t>107-15-3</t>
  </si>
  <si>
    <t>Ethylene diamine</t>
  </si>
  <si>
    <t>107-18-6</t>
  </si>
  <si>
    <t>Allyl alchohol</t>
  </si>
  <si>
    <t>107-19-7</t>
  </si>
  <si>
    <t>Propargyl alcohol</t>
  </si>
  <si>
    <t>107-20-0</t>
  </si>
  <si>
    <t>Chloroacetaldehyde</t>
  </si>
  <si>
    <t>Ethylene glycol</t>
  </si>
  <si>
    <t>107-31-3</t>
  </si>
  <si>
    <t>Methyl formate</t>
  </si>
  <si>
    <t>107-41-5</t>
  </si>
  <si>
    <t>Hexylene glycol</t>
  </si>
  <si>
    <t>107-49-3</t>
  </si>
  <si>
    <t>TEPP</t>
  </si>
  <si>
    <t>107-66-4</t>
  </si>
  <si>
    <t>Dibutyl phosphate</t>
  </si>
  <si>
    <t>107-87-9</t>
  </si>
  <si>
    <t>2-Pentanone  (Methyl propyl ketone)</t>
  </si>
  <si>
    <t>Propylene glycol mono-methyl ether</t>
  </si>
  <si>
    <t>108-03-2</t>
  </si>
  <si>
    <t>1-Nitropropane</t>
  </si>
  <si>
    <t>Methyl isobutyl ketone (MIBK; Hexone)</t>
  </si>
  <si>
    <t>108-11-2</t>
  </si>
  <si>
    <t>Methyl isobutyl carbinol</t>
  </si>
  <si>
    <t>108-18-9</t>
  </si>
  <si>
    <t>Diisopropylamine</t>
  </si>
  <si>
    <t>108-20-3</t>
  </si>
  <si>
    <t>Isopropyl ether</t>
  </si>
  <si>
    <t>108-21-4</t>
  </si>
  <si>
    <t>Isopropyl acetate</t>
  </si>
  <si>
    <t>108-24-7</t>
  </si>
  <si>
    <t>Acetic anhydride</t>
  </si>
  <si>
    <t>Maleic anhydride</t>
  </si>
  <si>
    <t>m-Xylenes</t>
  </si>
  <si>
    <t>m-Cresol</t>
  </si>
  <si>
    <t>108-43-0</t>
  </si>
  <si>
    <t>Chlorophenols</t>
  </si>
  <si>
    <t>108-44-1</t>
  </si>
  <si>
    <t>m-Toluidine</t>
  </si>
  <si>
    <t>108-46-3</t>
  </si>
  <si>
    <t>Resorcinol</t>
  </si>
  <si>
    <t>108-83-8</t>
  </si>
  <si>
    <t>Diisobutyl ketone</t>
  </si>
  <si>
    <t>108-84-9</t>
  </si>
  <si>
    <t>sec-Hexyl acetate</t>
  </si>
  <si>
    <t>108-87-2</t>
  </si>
  <si>
    <t>Methylcyclohexane</t>
  </si>
  <si>
    <t>108-91-8</t>
  </si>
  <si>
    <t>Cyclohexylamine</t>
  </si>
  <si>
    <t>108-93-0</t>
  </si>
  <si>
    <t>Cyclohexanol</t>
  </si>
  <si>
    <t>108-94-1</t>
  </si>
  <si>
    <t>Cyclohexanone</t>
  </si>
  <si>
    <t>108-98-5</t>
  </si>
  <si>
    <t>Phenyl mercaptan</t>
  </si>
  <si>
    <t>109-59-1</t>
  </si>
  <si>
    <t>Isopropoxyethanol</t>
  </si>
  <si>
    <t>109-60-4</t>
  </si>
  <si>
    <t>n-Propyl acetate</t>
  </si>
  <si>
    <t>109-66-0</t>
  </si>
  <si>
    <t>Pentane</t>
  </si>
  <si>
    <t>109-73-9</t>
  </si>
  <si>
    <t>n-Butylamine</t>
  </si>
  <si>
    <t>109-79-5</t>
  </si>
  <si>
    <t>Butyl mercaptan</t>
  </si>
  <si>
    <t>Methyl cellosolve (2-Methoxyethanol)</t>
  </si>
  <si>
    <t>109-87-5</t>
  </si>
  <si>
    <t>Methylal</t>
  </si>
  <si>
    <t>109-89-7</t>
  </si>
  <si>
    <t>Diethylamine</t>
  </si>
  <si>
    <t>109-94-4</t>
  </si>
  <si>
    <t>Ethyl formate</t>
  </si>
  <si>
    <t>109-99-9</t>
  </si>
  <si>
    <t>Tetrahydrofuran</t>
  </si>
  <si>
    <t>110-12-3</t>
  </si>
  <si>
    <t>Methyl isoamyl ketone</t>
  </si>
  <si>
    <t>110-19-0</t>
  </si>
  <si>
    <t>Isobutyl acetate</t>
  </si>
  <si>
    <t>110-43-0</t>
  </si>
  <si>
    <t>Methyl n-amyl ketone</t>
  </si>
  <si>
    <t>2-Methoxyethyl acetate</t>
  </si>
  <si>
    <t>Hexane (n-Hexane)</t>
  </si>
  <si>
    <t>110-62-3</t>
  </si>
  <si>
    <t>n-Valeraldehyde</t>
  </si>
  <si>
    <t>2-Ethoxyethanol (Cellosolve)</t>
  </si>
  <si>
    <t>110-83-8</t>
  </si>
  <si>
    <t>Cyclohexene</t>
  </si>
  <si>
    <t>110-86-1</t>
  </si>
  <si>
    <t>Pyridine</t>
  </si>
  <si>
    <t>110-91-8</t>
  </si>
  <si>
    <t>Morpholine</t>
  </si>
  <si>
    <t>2-Ethoxyethyl acetate</t>
  </si>
  <si>
    <t>111-40-0</t>
  </si>
  <si>
    <t>Diethylenetriamine (DETA)</t>
  </si>
  <si>
    <t>Dichloroethyl ether (Bis(2-chloroethyl)ether)</t>
  </si>
  <si>
    <t>111-65-9</t>
  </si>
  <si>
    <t>Octane</t>
  </si>
  <si>
    <t>2-Butoxyethanol (Butyl cellosolve; Ethylene glycol monobutyl ether)</t>
  </si>
  <si>
    <t>Nonane</t>
  </si>
  <si>
    <t>1,3-Propane sultone</t>
  </si>
  <si>
    <t>114-26-1</t>
  </si>
  <si>
    <t>Propoxur (Baygon)</t>
  </si>
  <si>
    <t>115-29-7</t>
  </si>
  <si>
    <t>Endosulfan</t>
  </si>
  <si>
    <t>115-86-6</t>
  </si>
  <si>
    <t>Triphenyl phosphate</t>
  </si>
  <si>
    <t>115-90-2</t>
  </si>
  <si>
    <t>Fensulfothion</t>
  </si>
  <si>
    <t>Bis(2-ethylhexyl)phthalate (DEHP)</t>
  </si>
  <si>
    <t>118-52-5</t>
  </si>
  <si>
    <t>1,3-Dichloro-5,5-dimethyl hydantoin</t>
  </si>
  <si>
    <t>118-96-7</t>
  </si>
  <si>
    <t>2,4,6-Trinitrotoluene</t>
  </si>
  <si>
    <t>1189-85-1</t>
  </si>
  <si>
    <t>tert-Butyl chromate, as CrO3</t>
  </si>
  <si>
    <t>119-90-4</t>
  </si>
  <si>
    <t>3,3-Dimethoxybenzidine (ortol-dianisidine)</t>
  </si>
  <si>
    <t>119-93-7</t>
  </si>
  <si>
    <t>3,3'-Dimethyl benzidine</t>
  </si>
  <si>
    <t>120-80-9</t>
  </si>
  <si>
    <t>Catechol</t>
  </si>
  <si>
    <t>120-82-1</t>
  </si>
  <si>
    <t>1,2,4-Trichlorobenzene</t>
  </si>
  <si>
    <t>12079-65-1</t>
  </si>
  <si>
    <t>Manganese cyclopentadienyl tricarbonyl</t>
  </si>
  <si>
    <t>121-45-9</t>
  </si>
  <si>
    <t>Trimethyl phosphite</t>
  </si>
  <si>
    <t>121-69-7</t>
  </si>
  <si>
    <t>N,N-Dimethylaniline (N-N-Diethyl aniline)</t>
  </si>
  <si>
    <t>121-75-5</t>
  </si>
  <si>
    <t>Malathion</t>
  </si>
  <si>
    <t>121-82-4</t>
  </si>
  <si>
    <t>Cyclonite</t>
  </si>
  <si>
    <t>12108-13-3</t>
  </si>
  <si>
    <t>Methylcyclopentadienyl manganese tricarbonyl</t>
  </si>
  <si>
    <t>12125-02-9</t>
  </si>
  <si>
    <t>Ammonium chloride fumes</t>
  </si>
  <si>
    <t>122-39-4</t>
  </si>
  <si>
    <t>Diphenylamine</t>
  </si>
  <si>
    <t>122-60-1</t>
  </si>
  <si>
    <t>Phenyl glycidyl ether</t>
  </si>
  <si>
    <t>1,2-Diphenyl hydrazine</t>
  </si>
  <si>
    <t>123-19-3</t>
  </si>
  <si>
    <t>Dipropyl ketone</t>
  </si>
  <si>
    <t>123-31-9</t>
  </si>
  <si>
    <t>Hydroquinone</t>
  </si>
  <si>
    <t>123-38-6</t>
  </si>
  <si>
    <t>Propionaldehyde</t>
  </si>
  <si>
    <t>123-42-2</t>
  </si>
  <si>
    <t>Diacetone alcohol</t>
  </si>
  <si>
    <t>123-51-3</t>
  </si>
  <si>
    <t>Isoamyl alcohol</t>
  </si>
  <si>
    <t>123-86-4</t>
  </si>
  <si>
    <t>n-Butyl acetate</t>
  </si>
  <si>
    <t>1,4-Dioxane (1,4-Diethylene oxide)</t>
  </si>
  <si>
    <t>123-92-2</t>
  </si>
  <si>
    <t>Isoamyl acetate</t>
  </si>
  <si>
    <t>124-40-3</t>
  </si>
  <si>
    <t>Dimethylamine</t>
  </si>
  <si>
    <t>126-73-8</t>
  </si>
  <si>
    <t>Tributyl phosphate</t>
  </si>
  <si>
    <t>126-85-2</t>
  </si>
  <si>
    <t>Nitrogen mustard N-oxide</t>
  </si>
  <si>
    <t>126-98-7</t>
  </si>
  <si>
    <t>Methylacrylonitrile</t>
  </si>
  <si>
    <t>126-99-8</t>
  </si>
  <si>
    <t>b-Chloroprene</t>
  </si>
  <si>
    <t>12604-58-9</t>
  </si>
  <si>
    <t>Ferrovanadium dust</t>
  </si>
  <si>
    <t>Perchloroethylene (tetrachloroethylene)</t>
  </si>
  <si>
    <t>127-19-5</t>
  </si>
  <si>
    <t>Dimethylacetamide</t>
  </si>
  <si>
    <t>128-37-0</t>
  </si>
  <si>
    <t>2,6-Ditert.butyl-p-cresol</t>
  </si>
  <si>
    <t>1300-73-8</t>
  </si>
  <si>
    <t>Xylidine</t>
  </si>
  <si>
    <t>1303-86-2</t>
  </si>
  <si>
    <t>Boron oxide</t>
  </si>
  <si>
    <t>1303-96-4</t>
  </si>
  <si>
    <t>Borate (anhydrous and pentahydrate)</t>
  </si>
  <si>
    <t>1304-82-1</t>
  </si>
  <si>
    <t>Bismuth telluride</t>
  </si>
  <si>
    <t>1305-62-0</t>
  </si>
  <si>
    <t>Calcium hydroxide</t>
  </si>
  <si>
    <t>1305-78-8</t>
  </si>
  <si>
    <t>Calcium oxide</t>
  </si>
  <si>
    <t>1309-37-1</t>
  </si>
  <si>
    <t>Iron oxide fumes, Fe2O3 as Fe</t>
  </si>
  <si>
    <t>1309-48-4</t>
  </si>
  <si>
    <t>Magnesium oxide fumes</t>
  </si>
  <si>
    <t>Antimony trioxide, as Sb</t>
  </si>
  <si>
    <t>131-11-3</t>
  </si>
  <si>
    <t>Dimethyl phthalate</t>
  </si>
  <si>
    <t>1310-58-3</t>
  </si>
  <si>
    <t>Potassium hydroxide</t>
  </si>
  <si>
    <t>Sodium hydroxide</t>
  </si>
  <si>
    <t>13121-70-5</t>
  </si>
  <si>
    <t>Cyhexatin</t>
  </si>
  <si>
    <t>1314-13-2</t>
  </si>
  <si>
    <t>Zinc oxide, fumes</t>
  </si>
  <si>
    <t>1314-20-1</t>
  </si>
  <si>
    <t>Thorium dioxide</t>
  </si>
  <si>
    <t>Vanadium, as V2O5</t>
  </si>
  <si>
    <t>1314-80-3</t>
  </si>
  <si>
    <t>Phosphorus pentasulfide</t>
  </si>
  <si>
    <t>1319-77-3</t>
  </si>
  <si>
    <t>Cresols/cresylic acid and compounds</t>
  </si>
  <si>
    <t>132-64-9</t>
  </si>
  <si>
    <t>Dibenzofurans</t>
  </si>
  <si>
    <t>1321-64-8</t>
  </si>
  <si>
    <t>Pentachloronaphthalene</t>
  </si>
  <si>
    <t>1321-65-9</t>
  </si>
  <si>
    <t>Trichloronaphthalene</t>
  </si>
  <si>
    <t>1321-74-0</t>
  </si>
  <si>
    <t>Divinyl benzene</t>
  </si>
  <si>
    <t>133-90-4</t>
  </si>
  <si>
    <t>Chloramben</t>
  </si>
  <si>
    <t>1330-20-7</t>
  </si>
  <si>
    <t>Xylenes</t>
  </si>
  <si>
    <t>1333-86-4</t>
  </si>
  <si>
    <t>Carbon black</t>
  </si>
  <si>
    <t>1335-87-1</t>
  </si>
  <si>
    <t>Hexachloronaphthalene</t>
  </si>
  <si>
    <t>1335-88-2</t>
  </si>
  <si>
    <t>Tetrachloronaphthalene</t>
  </si>
  <si>
    <t>Polychlorinated biphenyls (arochlors) (PCBs)</t>
  </si>
  <si>
    <t>1338-23-4</t>
  </si>
  <si>
    <t>Methyl ethyl ketone peroxide</t>
  </si>
  <si>
    <t>134-32-7</t>
  </si>
  <si>
    <t>1-Napthylamine</t>
  </si>
  <si>
    <t>13463-40-6</t>
  </si>
  <si>
    <t>Iron pentacarbonyl, as Fe</t>
  </si>
  <si>
    <t>13494-80-9</t>
  </si>
  <si>
    <t>Tellurium &amp; compounds as Te</t>
  </si>
  <si>
    <t>135-88-6</t>
  </si>
  <si>
    <t>N-Phenyl-2-napthylamine</t>
  </si>
  <si>
    <t>13530-65-9</t>
  </si>
  <si>
    <t>Zinc chromates</t>
  </si>
  <si>
    <t>4,4-Methylenedianiline dihydrochloride</t>
  </si>
  <si>
    <t>136-78-7</t>
  </si>
  <si>
    <t>Sesone</t>
  </si>
  <si>
    <t>137-05-3</t>
  </si>
  <si>
    <t>Methyl 2-cyanoacrylate</t>
  </si>
  <si>
    <t>137-26-8</t>
  </si>
  <si>
    <t>Thirum</t>
  </si>
  <si>
    <t>13765-19-0</t>
  </si>
  <si>
    <t>Calcium chromate, anhydrous</t>
  </si>
  <si>
    <t>138-22-7</t>
  </si>
  <si>
    <t>n-Butyl lactate</t>
  </si>
  <si>
    <t>13838-16-9</t>
  </si>
  <si>
    <t>Enflurane</t>
  </si>
  <si>
    <t>4,4'-Thiodianiline</t>
  </si>
  <si>
    <t>139-91-3</t>
  </si>
  <si>
    <t>5-(Morpholinomethyl)-3-(amino)-2-oxazolidinone(furaltudone)</t>
  </si>
  <si>
    <t>1395-21-7</t>
  </si>
  <si>
    <t>Subtilisins</t>
  </si>
  <si>
    <t>140-88-5</t>
  </si>
  <si>
    <t>Ethyl acrylate</t>
  </si>
  <si>
    <t>141-32-2</t>
  </si>
  <si>
    <t>Butyl acrylate</t>
  </si>
  <si>
    <t>141-43-5</t>
  </si>
  <si>
    <t>Ethanolamine (Monethanol amine)</t>
  </si>
  <si>
    <t>141-66-2</t>
  </si>
  <si>
    <t>Dicrotophos</t>
  </si>
  <si>
    <t>Ethyl acetate</t>
  </si>
  <si>
    <t>141-79-7</t>
  </si>
  <si>
    <t>Mesityl oxide</t>
  </si>
  <si>
    <t>142-64-3</t>
  </si>
  <si>
    <t>Piperazine dihydrochloride</t>
  </si>
  <si>
    <t>Heptane (n-Heptane)</t>
  </si>
  <si>
    <t>144-62-7</t>
  </si>
  <si>
    <t>Oxalic acid</t>
  </si>
  <si>
    <t>14484-64-1</t>
  </si>
  <si>
    <t>Ferbam</t>
  </si>
  <si>
    <t>1477-55-0</t>
  </si>
  <si>
    <t>m-Xylene a,a'-diamine (Benzenedimethanamine)</t>
  </si>
  <si>
    <t>148-01-6</t>
  </si>
  <si>
    <t>Dinitolmide</t>
  </si>
  <si>
    <t>14977-61-8</t>
  </si>
  <si>
    <t>Chromyl chloride</t>
  </si>
  <si>
    <t>150-76-5</t>
  </si>
  <si>
    <t>4-Methoxyphenol</t>
  </si>
  <si>
    <t>Ethylene imine (Aziridine)</t>
  </si>
  <si>
    <t>151-67-7</t>
  </si>
  <si>
    <t>Halothane</t>
  </si>
  <si>
    <t>156-62-7</t>
  </si>
  <si>
    <t>Calcium cyanamide</t>
  </si>
  <si>
    <t>1563-66-2</t>
  </si>
  <si>
    <t>Carbofuran</t>
  </si>
  <si>
    <t>1582-09-8</t>
  </si>
  <si>
    <t>Trifluralin</t>
  </si>
  <si>
    <t>1615-80-1</t>
  </si>
  <si>
    <t>1,2-Diethylhydrazine</t>
  </si>
  <si>
    <t>16219-75-3</t>
  </si>
  <si>
    <t>Ethylidene norbornene</t>
  </si>
  <si>
    <t>Methyl tert butyl ether</t>
  </si>
  <si>
    <t>16752-77-5</t>
  </si>
  <si>
    <t>Methomyl</t>
  </si>
  <si>
    <t>16842-03-8</t>
  </si>
  <si>
    <t>Cobalt hydrocarbonyl</t>
  </si>
  <si>
    <t>Benzyl violet 4b</t>
  </si>
  <si>
    <t>16984-48-8</t>
  </si>
  <si>
    <t>Fluorides, as F</t>
  </si>
  <si>
    <t>2,3,7,8-Tetrachlorodibenzi-p-dioxin (2,3,7,8-TCDD)</t>
  </si>
  <si>
    <t>17702-41-9</t>
  </si>
  <si>
    <t>Decaborane</t>
  </si>
  <si>
    <t>17804-35-2</t>
  </si>
  <si>
    <t>Benomyl</t>
  </si>
  <si>
    <t>1,2:7,8-Dibenzopyrene (dibenzo(a,i)pyrene)</t>
  </si>
  <si>
    <t>Dibenzo(a,h)pyrene</t>
  </si>
  <si>
    <t>Dibenzo(a,l)pyrene</t>
  </si>
  <si>
    <t>1912-24-9</t>
  </si>
  <si>
    <t>Atrazine</t>
  </si>
  <si>
    <t>1918-02-1</t>
  </si>
  <si>
    <t>Picloram</t>
  </si>
  <si>
    <t>Dibenzo(a,e)pyrene</t>
  </si>
  <si>
    <t>19287-45-7</t>
  </si>
  <si>
    <t>Diborane</t>
  </si>
  <si>
    <t>1929-82-4</t>
  </si>
  <si>
    <t>Nitrapyrin</t>
  </si>
  <si>
    <t>Indeno (1,2,3-cd)pyrene</t>
  </si>
  <si>
    <t>1,2,3,7,8,9-Hexachloro-dibenzo-o-dioxin (1:2 mixture)</t>
  </si>
  <si>
    <t>19624-22-7</t>
  </si>
  <si>
    <t>Pentaborane</t>
  </si>
  <si>
    <t>2039-87-4</t>
  </si>
  <si>
    <t>o-Chlorostyrene</t>
  </si>
  <si>
    <t>Benzo(j)fluoranthene</t>
  </si>
  <si>
    <t>Benzo(b)fluoranthene</t>
  </si>
  <si>
    <t>Benzo(k)fluoranthene</t>
  </si>
  <si>
    <t>20816-12-0</t>
  </si>
  <si>
    <t>Osmium tetroxide as Os</t>
  </si>
  <si>
    <t>2104-64-5</t>
  </si>
  <si>
    <t>EPN</t>
  </si>
  <si>
    <t>21087-64-9</t>
  </si>
  <si>
    <t>Metribuzine</t>
  </si>
  <si>
    <t>21351-79-1</t>
  </si>
  <si>
    <t>Cesium hydroxide</t>
  </si>
  <si>
    <t>2179-59-1</t>
  </si>
  <si>
    <t>Allyl propyl disulfide</t>
  </si>
  <si>
    <t>22224-92-6</t>
  </si>
  <si>
    <t>Fenamiphos</t>
  </si>
  <si>
    <t>2234-13-1</t>
  </si>
  <si>
    <t>Octachloronaphthalene</t>
  </si>
  <si>
    <t>2238-07-5</t>
  </si>
  <si>
    <t>Diglycidyl ether</t>
  </si>
  <si>
    <t>Dibenz(a,j)acridine</t>
  </si>
  <si>
    <t>Dibenz(a,h)acridine</t>
  </si>
  <si>
    <t>2425-06-1</t>
  </si>
  <si>
    <t>2426-08-6</t>
  </si>
  <si>
    <t>n-Butyl glycidyl ether (BGE)</t>
  </si>
  <si>
    <t>2465-27-2</t>
  </si>
  <si>
    <t>Auramine (technical grade)</t>
  </si>
  <si>
    <t>25013-15-4</t>
  </si>
  <si>
    <t>Vinyl toluene</t>
  </si>
  <si>
    <t>25167-82-2</t>
  </si>
  <si>
    <t>Trichlorophenol (mixed)</t>
  </si>
  <si>
    <t>25551-13-7</t>
  </si>
  <si>
    <t>Trimethyl benzene</t>
  </si>
  <si>
    <t>2551-62-4</t>
  </si>
  <si>
    <t>Sulfur hexafluoride</t>
  </si>
  <si>
    <t>25639-42-3</t>
  </si>
  <si>
    <t>Methylcyclohexanol</t>
  </si>
  <si>
    <t>26140-60-3</t>
  </si>
  <si>
    <t>Terphenyls</t>
  </si>
  <si>
    <t>2646-17-5</t>
  </si>
  <si>
    <t>Oil orange SS</t>
  </si>
  <si>
    <t>26628-22-8</t>
  </si>
  <si>
    <t>Sodium azide</t>
  </si>
  <si>
    <t>26952-21-6</t>
  </si>
  <si>
    <t>Isocytl alcohol</t>
  </si>
  <si>
    <t>2698-41-1</t>
  </si>
  <si>
    <t>o-Chlorobenzylidene malononitrile</t>
  </si>
  <si>
    <t>2699-79-8</t>
  </si>
  <si>
    <t>Sulfuryl fluoride</t>
  </si>
  <si>
    <t>28434-86-8</t>
  </si>
  <si>
    <t>3,3'-dichloro-4,4'-diaminodiphenyl ether</t>
  </si>
  <si>
    <t>287-92-3</t>
  </si>
  <si>
    <t>Cyclopentane</t>
  </si>
  <si>
    <t>29191-52-4</t>
  </si>
  <si>
    <t>Anisidine (o-,p-isomers)</t>
  </si>
  <si>
    <t>2921-88-2</t>
  </si>
  <si>
    <t>Chloropyrifos</t>
  </si>
  <si>
    <t>2971-90-6</t>
  </si>
  <si>
    <t>Clopidol</t>
  </si>
  <si>
    <t>298-00-0</t>
  </si>
  <si>
    <t>Methyl parathion</t>
  </si>
  <si>
    <t>298-02-2</t>
  </si>
  <si>
    <t>Phorate</t>
  </si>
  <si>
    <t>Disulfuton</t>
  </si>
  <si>
    <t>299-84-3</t>
  </si>
  <si>
    <t>Ronnel</t>
  </si>
  <si>
    <t>299-86-5</t>
  </si>
  <si>
    <t>Crufomate</t>
  </si>
  <si>
    <t>300-76-5</t>
  </si>
  <si>
    <t>Naled</t>
  </si>
  <si>
    <t>Lead acetate</t>
  </si>
  <si>
    <t>302-70-5</t>
  </si>
  <si>
    <t>Nitrogen mustard N-oxide hydro-chloride</t>
  </si>
  <si>
    <t>B-Butyrolactone</t>
  </si>
  <si>
    <t>314-40-9</t>
  </si>
  <si>
    <t>Bromacil</t>
  </si>
  <si>
    <t>Hexachlorocyclohexane (Lindane) Alpha (BHC)</t>
  </si>
  <si>
    <t>Hexachlorocyclohexane (Lindane) Beta (BHC)</t>
  </si>
  <si>
    <t>330-54-1</t>
  </si>
  <si>
    <t>Diuron</t>
  </si>
  <si>
    <t>3333-52-6</t>
  </si>
  <si>
    <t>Tetramethyl succinonitrile</t>
  </si>
  <si>
    <t>334-88-3</t>
  </si>
  <si>
    <t>Diazomethane</t>
  </si>
  <si>
    <t>3383-96-8</t>
  </si>
  <si>
    <t>Temephos</t>
  </si>
  <si>
    <t>1,2,3,6,7,8-Hexachloro-dibenzo-o-dioxin (1:2 mixture)</t>
  </si>
  <si>
    <t>34590-94-8</t>
  </si>
  <si>
    <t>Dipropylene glycol methyl ether</t>
  </si>
  <si>
    <t>353-50-4</t>
  </si>
  <si>
    <t>Carbonyl fluoride</t>
  </si>
  <si>
    <t>35400-43-2</t>
  </si>
  <si>
    <t>Sulprofos</t>
  </si>
  <si>
    <t>3547-04-4</t>
  </si>
  <si>
    <t>DDE (p,p'-Dichlorodiphenyldichloroethylene)</t>
  </si>
  <si>
    <t>3687-31-8</t>
  </si>
  <si>
    <t>Lead arsenate, as Pb2(AsO4)2</t>
  </si>
  <si>
    <t>3689-24-5</t>
  </si>
  <si>
    <t>Sulfotep</t>
  </si>
  <si>
    <t>3825-26-1</t>
  </si>
  <si>
    <t>Ammonium perfluorooctanoate</t>
  </si>
  <si>
    <t>4016-14-2</t>
  </si>
  <si>
    <t>Isopropyl glycidyl ether (IGE)</t>
  </si>
  <si>
    <t>4098-71-9</t>
  </si>
  <si>
    <t>Isophorone diisocyanate</t>
  </si>
  <si>
    <t>4170-30-3</t>
  </si>
  <si>
    <t>Crotonaldehyde</t>
  </si>
  <si>
    <t>420-04-2</t>
  </si>
  <si>
    <t>Cyanamide</t>
  </si>
  <si>
    <t>43102</t>
  </si>
  <si>
    <t>Naphtha (Rubber solvents)</t>
  </si>
  <si>
    <t>43103</t>
  </si>
  <si>
    <t>Hexane, other isomers</t>
  </si>
  <si>
    <t>43106</t>
  </si>
  <si>
    <t>TAC</t>
  </si>
  <si>
    <t>43110</t>
  </si>
  <si>
    <t>Dioxins and furans</t>
  </si>
  <si>
    <t>43111</t>
  </si>
  <si>
    <t>Furium (nitrofuran group)</t>
  </si>
  <si>
    <t>43112</t>
  </si>
  <si>
    <t>Isopropyl oils</t>
  </si>
  <si>
    <t>43114</t>
  </si>
  <si>
    <t>Nitrofurans furazolidone</t>
  </si>
  <si>
    <t>43116</t>
  </si>
  <si>
    <t>Polyaromatic hydrocarbons (PAH)</t>
  </si>
  <si>
    <t>460-19-5</t>
  </si>
  <si>
    <t>Cyanogen</t>
  </si>
  <si>
    <t>463-51-4</t>
  </si>
  <si>
    <t>Ketene</t>
  </si>
  <si>
    <t>463-58-1</t>
  </si>
  <si>
    <t>Carbonyl sulfide</t>
  </si>
  <si>
    <t>4685-14-7</t>
  </si>
  <si>
    <t>Paraquat</t>
  </si>
  <si>
    <t>479-45-8</t>
  </si>
  <si>
    <t>Tetryl</t>
  </si>
  <si>
    <t>DDT (1,1,1 Trichloro-2,2-Bis-(p-chlorophenyl)ethane)</t>
  </si>
  <si>
    <t>Benzo(a)pyrene</t>
  </si>
  <si>
    <t>504-29-0</t>
  </si>
  <si>
    <t>2-Aminopyridine</t>
  </si>
  <si>
    <t>506-77-4</t>
  </si>
  <si>
    <t>Cyanogen chloride</t>
  </si>
  <si>
    <t>509-14-8</t>
  </si>
  <si>
    <t>Tetranitromethane</t>
  </si>
  <si>
    <t>51-28-5</t>
  </si>
  <si>
    <t>2,4-Dinitrophenol</t>
  </si>
  <si>
    <t>Urethan (Ethyl carbamate)</t>
  </si>
  <si>
    <t>5124-30-1</t>
  </si>
  <si>
    <t>Methylene bis(4-cyclo-hexylisocyanate; cyclohexane)</t>
  </si>
  <si>
    <t>5216-25-1</t>
  </si>
  <si>
    <t>P(p)(alpha, alpha, alpha) Tetra-chlorotoluene</t>
  </si>
  <si>
    <t>528-29-0</t>
  </si>
  <si>
    <t>Dinitrobenzene</t>
  </si>
  <si>
    <t>Dibenz(a,h)anthracene</t>
  </si>
  <si>
    <t>N-(4-(5-Nitro-2-furyl)-2-thiazolyl)acetamide</t>
  </si>
  <si>
    <t>a-Chloroacetophenone</t>
  </si>
  <si>
    <t>534-52-1</t>
  </si>
  <si>
    <t>Dinitro-o-cresol and compounds</t>
  </si>
  <si>
    <t>54-11-5</t>
  </si>
  <si>
    <t>Nicotine</t>
  </si>
  <si>
    <t>540-59-0</t>
  </si>
  <si>
    <t>1,2-Dichloroethylene</t>
  </si>
  <si>
    <t>540-84-1</t>
  </si>
  <si>
    <t>2,2,4-Trimethylpentane</t>
  </si>
  <si>
    <t>540-88-5</t>
  </si>
  <si>
    <t>tert-Butyl acetate</t>
  </si>
  <si>
    <t>541-85-5</t>
  </si>
  <si>
    <t>Ethyl amyl ketone</t>
  </si>
  <si>
    <t>Bis(chloromethyl)ether and tech chloromethyl methyl ether</t>
  </si>
  <si>
    <t>542-92-7</t>
  </si>
  <si>
    <t>Cyclopentadiene</t>
  </si>
  <si>
    <t>N-Nitrosodiethylamine(diethylnitrosoamine)(DEN)</t>
  </si>
  <si>
    <t>55-38-9</t>
  </si>
  <si>
    <t>Fenthion</t>
  </si>
  <si>
    <t>55-63-0</t>
  </si>
  <si>
    <t>Nitroglycerin</t>
  </si>
  <si>
    <t>552-30-7</t>
  </si>
  <si>
    <t>Trimellitic anhydride</t>
  </si>
  <si>
    <t>555-84-9</t>
  </si>
  <si>
    <t>1-(5-Nitrofurfurylidene)amino)-2-imidazolidinone</t>
  </si>
  <si>
    <t>556-52-5</t>
  </si>
  <si>
    <t>Glycidol</t>
  </si>
  <si>
    <t>55720-99-5</t>
  </si>
  <si>
    <t>Chlorinated diphenyl oxide (Hexachlorophenyl ether)</t>
  </si>
  <si>
    <t>Trans-2((Dimethylamino)methylimino)-5-(2-(5-nitro-2-furyl)vinyl-1,3,4-ox</t>
  </si>
  <si>
    <t>558-13-4</t>
  </si>
  <si>
    <t>Carbon tetrabromide</t>
  </si>
  <si>
    <t>Carbon tetrachloride</t>
  </si>
  <si>
    <t>56-38-2</t>
  </si>
  <si>
    <t>Parathion</t>
  </si>
  <si>
    <t>Benzo(a)anthracene</t>
  </si>
  <si>
    <t>563-12-2</t>
  </si>
  <si>
    <t>Ethion</t>
  </si>
  <si>
    <t>563-80-4</t>
  </si>
  <si>
    <t>Methyl isopropyl ketone</t>
  </si>
  <si>
    <t>57-12-5</t>
  </si>
  <si>
    <t>Cyanide and compounds</t>
  </si>
  <si>
    <t>57-24-9</t>
  </si>
  <si>
    <t>Strychnine</t>
  </si>
  <si>
    <t>b-Propiolactone</t>
  </si>
  <si>
    <t>5714-22-7</t>
  </si>
  <si>
    <t>Sulfur pentafluoride</t>
  </si>
  <si>
    <t>Hexachlorocyclohexane (Lindane) Gamma(BHC)</t>
  </si>
  <si>
    <t>583-60-8</t>
  </si>
  <si>
    <t>o-Methylcyclohexanone</t>
  </si>
  <si>
    <t>Toluene-2,4-diisocyanate (TDI)</t>
  </si>
  <si>
    <t>N-Nitrosomorpholine</t>
  </si>
  <si>
    <t>591-78-6</t>
  </si>
  <si>
    <t>2-Hexanone (MBK) (Methyl n-butyl ketone)</t>
  </si>
  <si>
    <t>592-62-1</t>
  </si>
  <si>
    <t>Methyl azoxymethyl acetate</t>
  </si>
  <si>
    <t>Vinyl bromide</t>
  </si>
  <si>
    <t>59355-75-8</t>
  </si>
  <si>
    <t>Methyl acetylene-propadiene mixture (MAPP)</t>
  </si>
  <si>
    <t>594-42-3</t>
  </si>
  <si>
    <t>Perchloromethyl mercaptan</t>
  </si>
  <si>
    <t>594-72-9</t>
  </si>
  <si>
    <t>1,1-Dichloro-1-nitroethane</t>
  </si>
  <si>
    <t>Dimethyl aminoazobenzene</t>
  </si>
  <si>
    <t>60-29-7</t>
  </si>
  <si>
    <t>Ethyl ether</t>
  </si>
  <si>
    <t>60-34-4</t>
  </si>
  <si>
    <t>Methyl hydrazine</t>
  </si>
  <si>
    <t>600-25-9</t>
  </si>
  <si>
    <t>1-Chloro-1-nitropropane</t>
  </si>
  <si>
    <t>603-34-9</t>
  </si>
  <si>
    <t>Triphenyl amine</t>
  </si>
  <si>
    <t>613-35-4</t>
  </si>
  <si>
    <t>N,N-Diacetylbenzidine</t>
  </si>
  <si>
    <t>N-Nitroso-n-methylurethane</t>
  </si>
  <si>
    <t>Aniline and compounds</t>
  </si>
  <si>
    <t>62-74-8</t>
  </si>
  <si>
    <t>Sodium fluoroacetate</t>
  </si>
  <si>
    <t>N-Nitrosodimethylamine</t>
  </si>
  <si>
    <t>621-64-1</t>
  </si>
  <si>
    <t>N-Nitrosodi-n-propylamine</t>
  </si>
  <si>
    <t>Methyl isocyanate</t>
  </si>
  <si>
    <t>626-17-5</t>
  </si>
  <si>
    <t>m-Phtalodinitrile</t>
  </si>
  <si>
    <t>626-38-0</t>
  </si>
  <si>
    <t>sec-Amyl acetate</t>
  </si>
  <si>
    <t>627-13-4</t>
  </si>
  <si>
    <t>n-Propyl nitrate</t>
  </si>
  <si>
    <t>628-63-7</t>
  </si>
  <si>
    <t>n-Amyl acetate</t>
  </si>
  <si>
    <t>628-96-6</t>
  </si>
  <si>
    <t>Ethylene glycol dinitrate</t>
  </si>
  <si>
    <t>63-25-2</t>
  </si>
  <si>
    <t>Carbaryl</t>
  </si>
  <si>
    <t>o-Toluidine hydrochloride</t>
  </si>
  <si>
    <t>638-21-1</t>
  </si>
  <si>
    <t>Phenylphosphine</t>
  </si>
  <si>
    <t>Ethyl alcohol (Ethanol)</t>
  </si>
  <si>
    <t>64-18-6</t>
  </si>
  <si>
    <t>Formic acid (methanoic acid)</t>
  </si>
  <si>
    <t>64-19-7</t>
  </si>
  <si>
    <t>Acetic Acid</t>
  </si>
  <si>
    <t>64-67-5</t>
  </si>
  <si>
    <t>Diethyl sulfate</t>
  </si>
  <si>
    <t>64091-91-4</t>
  </si>
  <si>
    <t>4-(Methylnitrosamino)-1-(3-pyridyl)-1-butanone</t>
  </si>
  <si>
    <t>Propylene glycol dinitrate</t>
  </si>
  <si>
    <t>Methyl alcohol (Methanol)</t>
  </si>
  <si>
    <t>Isopropyl alcohol (Isopropanol)</t>
  </si>
  <si>
    <t>68-11-1</t>
  </si>
  <si>
    <t>Thioglycolic acid</t>
  </si>
  <si>
    <t>Dimethylformamide</t>
  </si>
  <si>
    <t>680-31-9</t>
  </si>
  <si>
    <t>Hexamethylphosphoramide</t>
  </si>
  <si>
    <t>681-84-5</t>
  </si>
  <si>
    <t>Methyl silicate</t>
  </si>
  <si>
    <t>684-16-2</t>
  </si>
  <si>
    <t>Hexafluoroacetone</t>
  </si>
  <si>
    <t>N-Nitroso-N-methylurea (NMU)</t>
  </si>
  <si>
    <t>68476-85-7</t>
  </si>
  <si>
    <t>Liquified petroleum gas</t>
  </si>
  <si>
    <t>6923-22-4</t>
  </si>
  <si>
    <t>Monocrotophos</t>
  </si>
  <si>
    <t>696-28-6</t>
  </si>
  <si>
    <t>Dichlorophenylarsine (arsenic group)</t>
  </si>
  <si>
    <t>71-23-8</t>
  </si>
  <si>
    <t>n-Propyl alcohol</t>
  </si>
  <si>
    <t>71-36-3</t>
  </si>
  <si>
    <t>n-Butyl alcohol</t>
  </si>
  <si>
    <t>1,1,1-Trichloroethane (Methyl chloroform)</t>
  </si>
  <si>
    <t>72-20-8</t>
  </si>
  <si>
    <t>Endrin</t>
  </si>
  <si>
    <t>72-43-5</t>
  </si>
  <si>
    <t>Methoxychlor</t>
  </si>
  <si>
    <t>Methyl bromide (Bromomethane)</t>
  </si>
  <si>
    <t>Methyl chloride (Chloromethane)</t>
  </si>
  <si>
    <t>74-88-4</t>
  </si>
  <si>
    <t>Methyl iodide (Iodomethane)</t>
  </si>
  <si>
    <t>74-89-5</t>
  </si>
  <si>
    <t>Methylamine</t>
  </si>
  <si>
    <t>Hydrogen cyanide</t>
  </si>
  <si>
    <t>74-93-1</t>
  </si>
  <si>
    <t>Methyl mercaptan</t>
  </si>
  <si>
    <t>74-96-4</t>
  </si>
  <si>
    <t>Ethyl bromide</t>
  </si>
  <si>
    <t>74-97-5</t>
  </si>
  <si>
    <t>Chlorobromomethane</t>
  </si>
  <si>
    <t>74-99-7</t>
  </si>
  <si>
    <t>Methyl acetylene</t>
  </si>
  <si>
    <t>7429-90-5</t>
  </si>
  <si>
    <t>Aluminum (alkyls and soluble salts)</t>
  </si>
  <si>
    <t>7439-92-1</t>
  </si>
  <si>
    <t>Lead and compounds</t>
  </si>
  <si>
    <t>7439-96-5</t>
  </si>
  <si>
    <t>Manganese and compounds</t>
  </si>
  <si>
    <t>Mercury and compounds</t>
  </si>
  <si>
    <t>7439-98-7</t>
  </si>
  <si>
    <t>Molybdenum and compounds</t>
  </si>
  <si>
    <t>7440-02-0</t>
  </si>
  <si>
    <t>Nickel and compounds</t>
  </si>
  <si>
    <t>7440-06-4</t>
  </si>
  <si>
    <t>Platinum (metals, soluble salts as Pt)</t>
  </si>
  <si>
    <t>7440-16-6</t>
  </si>
  <si>
    <t>Rhodium and compounds</t>
  </si>
  <si>
    <t>7440-22-4</t>
  </si>
  <si>
    <t>Silver, metals and soluble compounds</t>
  </si>
  <si>
    <t>7440-25-7</t>
  </si>
  <si>
    <t>Tantalum, metals &amp; oxide dusts</t>
  </si>
  <si>
    <t>7440-28-0</t>
  </si>
  <si>
    <t>Thallium, soluble compounds, Tl</t>
  </si>
  <si>
    <t>7440-31-5</t>
  </si>
  <si>
    <t>Tin and compounds</t>
  </si>
  <si>
    <t>7440-33-7</t>
  </si>
  <si>
    <t>Tungsten and compounds</t>
  </si>
  <si>
    <t>7440-36-0</t>
  </si>
  <si>
    <t>Antimony and compounds</t>
  </si>
  <si>
    <t>7440-38-2</t>
  </si>
  <si>
    <t>Arsenic and inorganic arsenic compounds</t>
  </si>
  <si>
    <t>7440-39-3</t>
  </si>
  <si>
    <t>Barium, soluble compounds Ba</t>
  </si>
  <si>
    <t>7440-41-7</t>
  </si>
  <si>
    <t>Beryllium and compounds</t>
  </si>
  <si>
    <t>Cadmium and compounds</t>
  </si>
  <si>
    <t>7440-47-3</t>
  </si>
  <si>
    <t>Chromium and compounds</t>
  </si>
  <si>
    <t>Cobalt and compounds</t>
  </si>
  <si>
    <t>7440-50-8</t>
  </si>
  <si>
    <t>Copper (dust, mist and fumes)</t>
  </si>
  <si>
    <t>7440-58-6</t>
  </si>
  <si>
    <t>Hafnium</t>
  </si>
  <si>
    <t>7440-61-1</t>
  </si>
  <si>
    <t>Uranium and compounds</t>
  </si>
  <si>
    <t>7440-65-5</t>
  </si>
  <si>
    <t>Yttrium, metal and compounds as Y</t>
  </si>
  <si>
    <t>7440-67-7</t>
  </si>
  <si>
    <t>Zirconium compounds. as Zr</t>
  </si>
  <si>
    <t>7440-74-6</t>
  </si>
  <si>
    <t>Indium, &amp; compounds as In</t>
  </si>
  <si>
    <t>7446-27-7</t>
  </si>
  <si>
    <t>Lead phosphate</t>
  </si>
  <si>
    <t>Ethyl chloride (Chloroethane)</t>
  </si>
  <si>
    <t>Vinyl chloride</t>
  </si>
  <si>
    <t>75-04-7</t>
  </si>
  <si>
    <t>Ethylamine</t>
  </si>
  <si>
    <t>75-08-1</t>
  </si>
  <si>
    <t>Ethyl mercaptan</t>
  </si>
  <si>
    <t>Dichloromethane (Methylene chloride)</t>
  </si>
  <si>
    <t>75-12-7</t>
  </si>
  <si>
    <t>Formamide</t>
  </si>
  <si>
    <t>75-31-0</t>
  </si>
  <si>
    <t>Isopropylamine</t>
  </si>
  <si>
    <t>Ethylidene dichloride (1,1-Dichloroethane)</t>
  </si>
  <si>
    <t>Vinylidine chloride (1,1-Dichloroethylene)</t>
  </si>
  <si>
    <t>75-43-4</t>
  </si>
  <si>
    <t>Dichlorofluoromethane</t>
  </si>
  <si>
    <t>Chlorodifluoromethane (Freon 22 propellant)</t>
  </si>
  <si>
    <t>75-47-8</t>
  </si>
  <si>
    <t>Iodoform</t>
  </si>
  <si>
    <t>75-50-3</t>
  </si>
  <si>
    <t>Trimethylamine</t>
  </si>
  <si>
    <t>75-52-5</t>
  </si>
  <si>
    <t>Nitromethane</t>
  </si>
  <si>
    <t>75-55-8</t>
  </si>
  <si>
    <t>1,2-Propylene imine (2-Methyl aziridine)</t>
  </si>
  <si>
    <t>75-61-6</t>
  </si>
  <si>
    <t>Diflourodibromomethane</t>
  </si>
  <si>
    <t>75-63-8</t>
  </si>
  <si>
    <t>Trifluorobromomethane</t>
  </si>
  <si>
    <t>75-65-0</t>
  </si>
  <si>
    <t>tert-Butyl alcohol</t>
  </si>
  <si>
    <t>Trichlorofluoromethane (CFC-11)</t>
  </si>
  <si>
    <t>75-74-1</t>
  </si>
  <si>
    <t>Tetramethyl lead, as Pb</t>
  </si>
  <si>
    <t>75-99-0</t>
  </si>
  <si>
    <t>2,2-Dichloropropionic acid</t>
  </si>
  <si>
    <t>Titanium tetrachloride</t>
  </si>
  <si>
    <t>7553-56-2</t>
  </si>
  <si>
    <t>Iodine</t>
  </si>
  <si>
    <t>7572-29-4</t>
  </si>
  <si>
    <t>Dichloroacetylene</t>
  </si>
  <si>
    <t>7580-67-8</t>
  </si>
  <si>
    <t>Lithium hydride</t>
  </si>
  <si>
    <t>N-Nitroso-n-ethylurea (NEU)</t>
  </si>
  <si>
    <t>76-03-9</t>
  </si>
  <si>
    <t>Trichloroacetic acid</t>
  </si>
  <si>
    <t>76-11-9</t>
  </si>
  <si>
    <t>1,1,1,2-Tetrachloro-2,2-difluoroethane</t>
  </si>
  <si>
    <t>76-12-0</t>
  </si>
  <si>
    <t>1,1,2,2-Tetrachloro-1,2-difluoroethane</t>
  </si>
  <si>
    <t>76-13-1</t>
  </si>
  <si>
    <t>1,1,2-Trichloro-1,2,2-trifluoroethane</t>
  </si>
  <si>
    <t>76-14-2</t>
  </si>
  <si>
    <t>Dichlorotetrafluoroethane (CFC-114)</t>
  </si>
  <si>
    <t>76-15-3</t>
  </si>
  <si>
    <t>Chloropentafluoroethane</t>
  </si>
  <si>
    <t>76-22-2</t>
  </si>
  <si>
    <t>Camphor, synthetic</t>
  </si>
  <si>
    <t>7616-94-6</t>
  </si>
  <si>
    <t>Perchloryl fluoride</t>
  </si>
  <si>
    <t>7631-90-5</t>
  </si>
  <si>
    <t>Sodium bisulfite</t>
  </si>
  <si>
    <t>764-41-0</t>
  </si>
  <si>
    <t>1,4-Dichloro-2-butene</t>
  </si>
  <si>
    <t>7646-85-7</t>
  </si>
  <si>
    <t>Zinc chloride fumes</t>
  </si>
  <si>
    <t>Hydrochloric acid (Hydrogen chloride)</t>
  </si>
  <si>
    <t>765-34-4</t>
  </si>
  <si>
    <t>Glyciadaldehyde</t>
  </si>
  <si>
    <t>Phosphoric acid</t>
  </si>
  <si>
    <t>Hydrogen fluoride (Hydrofluoric acid)</t>
  </si>
  <si>
    <t>Ammonia (NH3)</t>
  </si>
  <si>
    <t>Sulfuric acid</t>
  </si>
  <si>
    <t>76737-07-2</t>
  </si>
  <si>
    <t>Boron trifloluoride</t>
  </si>
  <si>
    <t>768-52-5</t>
  </si>
  <si>
    <t>N-Isopropylaniline</t>
  </si>
  <si>
    <t>7681-57-4</t>
  </si>
  <si>
    <t>Sodium metabisulfite</t>
  </si>
  <si>
    <t>Nitric acid</t>
  </si>
  <si>
    <t>77-73-6</t>
  </si>
  <si>
    <t>Dicyclopentadiene</t>
  </si>
  <si>
    <t>77-78-1</t>
  </si>
  <si>
    <t>Dimethyl sulfate</t>
  </si>
  <si>
    <t>7719-09-7</t>
  </si>
  <si>
    <t>Thionyl chloride</t>
  </si>
  <si>
    <t>7719-12-2</t>
  </si>
  <si>
    <t>Phosphorus trichloride</t>
  </si>
  <si>
    <t>7722-84-1</t>
  </si>
  <si>
    <t>Hydrogen peroxide</t>
  </si>
  <si>
    <t>7722-88-5</t>
  </si>
  <si>
    <t>Tetrasodium pyrophosphate</t>
  </si>
  <si>
    <t>7726-95-6</t>
  </si>
  <si>
    <t>Bromine</t>
  </si>
  <si>
    <t>Lead chromate, as Cr</t>
  </si>
  <si>
    <t>7773-06-0</t>
  </si>
  <si>
    <t>Ammonium sulfamate</t>
  </si>
  <si>
    <t>Fluorine</t>
  </si>
  <si>
    <t>7782-49-2</t>
  </si>
  <si>
    <t>Selenium and compounds</t>
  </si>
  <si>
    <t>7782-65-2</t>
  </si>
  <si>
    <t>Germanium tetrahydride</t>
  </si>
  <si>
    <t>7783-06-4</t>
  </si>
  <si>
    <t>Hydrogen sulfide</t>
  </si>
  <si>
    <t>7783-07-5</t>
  </si>
  <si>
    <t>Hydrogen selenide, as Se</t>
  </si>
  <si>
    <t>7783-41-7</t>
  </si>
  <si>
    <t>Oxygen difluoride</t>
  </si>
  <si>
    <t>7783-54-2</t>
  </si>
  <si>
    <t>Nitrogen trifluoride</t>
  </si>
  <si>
    <t>7783-60-0</t>
  </si>
  <si>
    <t>Sulfur tetrafluoride</t>
  </si>
  <si>
    <t>7783-79-1</t>
  </si>
  <si>
    <t>Selenium hexafluoride, as Se</t>
  </si>
  <si>
    <t>7783-80-4</t>
  </si>
  <si>
    <t>Tellurium hexafluoride, as Te</t>
  </si>
  <si>
    <t>Arsine is a HAP, but is not separately listed; it is included with aresenic and compounds (7440-38-2)</t>
  </si>
  <si>
    <t>7786-34-7</t>
  </si>
  <si>
    <t>Mevinphos</t>
  </si>
  <si>
    <t>7789-06-2</t>
  </si>
  <si>
    <t>Strontium Chromate</t>
  </si>
  <si>
    <t>7789-30-2</t>
  </si>
  <si>
    <t>Bromine pentafluoride</t>
  </si>
  <si>
    <t>7790-91-2</t>
  </si>
  <si>
    <t>Chlorine trifluoride</t>
  </si>
  <si>
    <t>78-00-2</t>
  </si>
  <si>
    <t>Tetraethyl lead, as Pb</t>
  </si>
  <si>
    <t>78-10-4</t>
  </si>
  <si>
    <t>Ethyl silicate</t>
  </si>
  <si>
    <t>78-30-8</t>
  </si>
  <si>
    <t>Triorthocresyl phosphate</t>
  </si>
  <si>
    <t>78-34-2</t>
  </si>
  <si>
    <t>Dioxathion</t>
  </si>
  <si>
    <t>78-83-1</t>
  </si>
  <si>
    <t>Isobutyl alcohol</t>
  </si>
  <si>
    <t>Propylene dichloride (1,2-Dichloropropane)</t>
  </si>
  <si>
    <t>78-92-2</t>
  </si>
  <si>
    <t>sec-Butyl alcohol</t>
  </si>
  <si>
    <t>2-Butanone (MEK; Methyl ethyl ketone)</t>
  </si>
  <si>
    <t>7803-52-3</t>
  </si>
  <si>
    <t>Stibine</t>
  </si>
  <si>
    <t>7803-62-5</t>
  </si>
  <si>
    <t>Silicon tetrahydride (Silane)</t>
  </si>
  <si>
    <t>1,1,2,-Trichloroethane</t>
  </si>
  <si>
    <t>79-04-9</t>
  </si>
  <si>
    <t>Chloroacetyl chloride</t>
  </si>
  <si>
    <t>79-09-4</t>
  </si>
  <si>
    <t>Proprionic acid</t>
  </si>
  <si>
    <t>Acrylic acid</t>
  </si>
  <si>
    <t>79-11-8</t>
  </si>
  <si>
    <t>Chloroacetic acid</t>
  </si>
  <si>
    <t>79-20-9</t>
  </si>
  <si>
    <t>Methyl acetate</t>
  </si>
  <si>
    <t>79-24-3</t>
  </si>
  <si>
    <t>Nitroethane</t>
  </si>
  <si>
    <t>79-27-6</t>
  </si>
  <si>
    <t>Acetylene tetrabromide</t>
  </si>
  <si>
    <t>79-41-4</t>
  </si>
  <si>
    <t>Methacrylic acid</t>
  </si>
  <si>
    <t>Dimethyl carbamoyl chloride</t>
  </si>
  <si>
    <t>794-93-4</t>
  </si>
  <si>
    <t>Panfuran S (dihydroxymethyl-furatrizine)</t>
  </si>
  <si>
    <t>Toxaphene (Chlorinated camphene)</t>
  </si>
  <si>
    <t>8001-58-9</t>
  </si>
  <si>
    <t>Creosote</t>
  </si>
  <si>
    <t>8002-74-2</t>
  </si>
  <si>
    <t>Parafin wax fumes</t>
  </si>
  <si>
    <t>8003-34-7</t>
  </si>
  <si>
    <t>Pyrethrum</t>
  </si>
  <si>
    <t>8006-64-2</t>
  </si>
  <si>
    <t>Turpentine</t>
  </si>
  <si>
    <t>8012-95-1</t>
  </si>
  <si>
    <t>Paraffin oil (Oil mist, mineral)</t>
  </si>
  <si>
    <t>8022-00-2</t>
  </si>
  <si>
    <t>Methyl demeton</t>
  </si>
  <si>
    <t>8030-30-6</t>
  </si>
  <si>
    <t>8032-32-4</t>
  </si>
  <si>
    <t>VM &amp; P Naphtha</t>
  </si>
  <si>
    <t>8052-42-4</t>
  </si>
  <si>
    <t>Asphalt (petroleum) fumes</t>
  </si>
  <si>
    <t>8065-48-3</t>
  </si>
  <si>
    <t>Demeton</t>
  </si>
  <si>
    <t>81-81-2</t>
  </si>
  <si>
    <t>Warfarin</t>
  </si>
  <si>
    <t>7439-89-6</t>
  </si>
  <si>
    <t>Iron salts, soluble as Fe</t>
  </si>
  <si>
    <t>81106</t>
  </si>
  <si>
    <t>Cotton dust, raw</t>
  </si>
  <si>
    <t>81108</t>
  </si>
  <si>
    <t>Welding fumes</t>
  </si>
  <si>
    <t>81111</t>
  </si>
  <si>
    <t>Fibrous glass dust</t>
  </si>
  <si>
    <t>81113</t>
  </si>
  <si>
    <t>Primary aluminum smelter uncontrolled roof vent PAH emissions</t>
  </si>
  <si>
    <t>82-68-8</t>
  </si>
  <si>
    <t>Pentachloronitrobenzene (quintobenzene)</t>
  </si>
  <si>
    <t>Hexamethylene diisocyanate</t>
  </si>
  <si>
    <t>83-26-1</t>
  </si>
  <si>
    <t>Pindone</t>
  </si>
  <si>
    <t>83-79-4</t>
  </si>
  <si>
    <t>Rotenone</t>
  </si>
  <si>
    <t>4,4'-Methylenebis(2-Methylaniline)</t>
  </si>
  <si>
    <t>84-66-2</t>
  </si>
  <si>
    <t>Diethyl phthalate</t>
  </si>
  <si>
    <t>84-74-2</t>
  </si>
  <si>
    <t>Dibutyl phthalate</t>
  </si>
  <si>
    <t>85-00-7</t>
  </si>
  <si>
    <t>Diquat</t>
  </si>
  <si>
    <t>Phthalic anhydride</t>
  </si>
  <si>
    <t>N-Nitrosodiphenylamine</t>
  </si>
  <si>
    <t>86-50-0</t>
  </si>
  <si>
    <t>Azinphos-methyl</t>
  </si>
  <si>
    <t>86-88-4</t>
  </si>
  <si>
    <t>ANTU</t>
  </si>
  <si>
    <t>88-72-2</t>
  </si>
  <si>
    <t>Nitrotoluene</t>
  </si>
  <si>
    <t>88-89-1</t>
  </si>
  <si>
    <t>Picric acid</t>
  </si>
  <si>
    <t>89-72-5</t>
  </si>
  <si>
    <t>o-sec-Butylphenol</t>
  </si>
  <si>
    <t>91-22-5</t>
  </si>
  <si>
    <t>Quinoline</t>
  </si>
  <si>
    <t>3,3-Dichlorobenzidine</t>
  </si>
  <si>
    <t>92-52-4</t>
  </si>
  <si>
    <t>Biphenyl</t>
  </si>
  <si>
    <t>92-84-2</t>
  </si>
  <si>
    <t>Phenothiazine</t>
  </si>
  <si>
    <t>Benzidine and compounds</t>
  </si>
  <si>
    <t>92-93-3</t>
  </si>
  <si>
    <t>4-Nitrobiphenyl</t>
  </si>
  <si>
    <t>N-Nitrosodi-n-butylamine</t>
  </si>
  <si>
    <t>93-76-5</t>
  </si>
  <si>
    <t>2,4,5-T</t>
  </si>
  <si>
    <t>94-36-0</t>
  </si>
  <si>
    <t>Benzoyl peroxide</t>
  </si>
  <si>
    <t>94-75-7</t>
  </si>
  <si>
    <t>2,4-D, salts and esters (2,4 Dichlorophenoxy acetic acid)</t>
  </si>
  <si>
    <t>944-22-9</t>
  </si>
  <si>
    <t>Fonofos</t>
  </si>
  <si>
    <t>95-13-6</t>
  </si>
  <si>
    <t>Indene</t>
  </si>
  <si>
    <t>o-Xylenes</t>
  </si>
  <si>
    <t>o-Cresol</t>
  </si>
  <si>
    <t>95-49-8</t>
  </si>
  <si>
    <t>o-Chlorotoluene</t>
  </si>
  <si>
    <t>95-50-1</t>
  </si>
  <si>
    <t>o-Dichlorobenzene</t>
  </si>
  <si>
    <t>2,4-Toluene diamine (2,4-Diamino toluene)</t>
  </si>
  <si>
    <t>95-95-4</t>
  </si>
  <si>
    <t>2,4,5-Trichlorophenol</t>
  </si>
  <si>
    <t>Styrene oxide</t>
  </si>
  <si>
    <t>96-22-0</t>
  </si>
  <si>
    <t>Diethyl ketone</t>
  </si>
  <si>
    <t>96-33-3</t>
  </si>
  <si>
    <t>Methyl acrylate</t>
  </si>
  <si>
    <t>Ethylene thiourea</t>
  </si>
  <si>
    <t>96-69-5</t>
  </si>
  <si>
    <t>4,4-Thiobis(6-tert, butyl-m-cresol)</t>
  </si>
  <si>
    <t>o-Aminoazotoluene</t>
  </si>
  <si>
    <t>97-77-8</t>
  </si>
  <si>
    <t>Disulfiram</t>
  </si>
  <si>
    <t>98-00-0</t>
  </si>
  <si>
    <t>Furfuryl alcohol</t>
  </si>
  <si>
    <t>98-00-1</t>
  </si>
  <si>
    <t>98-01-1</t>
  </si>
  <si>
    <t>Furfural</t>
  </si>
  <si>
    <t>98-07-7</t>
  </si>
  <si>
    <t>Benzotrichloride</t>
  </si>
  <si>
    <t>98-51-1</t>
  </si>
  <si>
    <t>p-tert-Butyltoluene</t>
  </si>
  <si>
    <t>Cumene (Isopropylbenzene)</t>
  </si>
  <si>
    <t>98-83-9</t>
  </si>
  <si>
    <t>a-Methyl styrene</t>
  </si>
  <si>
    <t>98-86-2</t>
  </si>
  <si>
    <t>Acetophenone</t>
  </si>
  <si>
    <t>98-95-3</t>
  </si>
  <si>
    <t>Nitrobenzene</t>
  </si>
  <si>
    <t>999-61-1</t>
  </si>
  <si>
    <t>2-Hydroxypropyl acrylate</t>
  </si>
  <si>
    <t>CE</t>
  </si>
  <si>
    <t>Coke oven Emissions (CE)</t>
  </si>
  <si>
    <t>FMF</t>
  </si>
  <si>
    <t>Fine Mineral Fibers (FMF)</t>
  </si>
  <si>
    <t>GLYET</t>
  </si>
  <si>
    <t>Glycol ethers</t>
  </si>
  <si>
    <t>POM</t>
  </si>
  <si>
    <t>Polycyclic Organic Matter (POM)</t>
  </si>
  <si>
    <t>RD</t>
  </si>
  <si>
    <t>Radionuclides, including RaDon (RD)</t>
  </si>
  <si>
    <t>SQER (lb/avg_per)</t>
  </si>
  <si>
    <t>avg_per</t>
  </si>
  <si>
    <t>lb/avg_per</t>
  </si>
  <si>
    <t>SQER exceeded?</t>
  </si>
  <si>
    <t>Current</t>
  </si>
  <si>
    <t>Future</t>
  </si>
  <si>
    <t>lb/y NH3</t>
  </si>
  <si>
    <t>t/y NH3</t>
  </si>
  <si>
    <t>VOC</t>
  </si>
  <si>
    <t>Sulfur compounds</t>
  </si>
  <si>
    <t>Carbonyle Sulfide</t>
  </si>
  <si>
    <t>Methyl Mercaptan</t>
  </si>
  <si>
    <t>75-18-3</t>
  </si>
  <si>
    <t>Dimethyl Sulfide</t>
  </si>
  <si>
    <t>Carbon Disulfide</t>
  </si>
  <si>
    <t>Aldehydes</t>
  </si>
  <si>
    <t>123-72-8</t>
  </si>
  <si>
    <t>Butyraldehyde</t>
  </si>
  <si>
    <t>100-52-7</t>
  </si>
  <si>
    <t>Benzaldehyde</t>
  </si>
  <si>
    <t>590-86-3</t>
  </si>
  <si>
    <t>Isovaleraldehyde</t>
  </si>
  <si>
    <t>Valeraldehyde</t>
  </si>
  <si>
    <t>529-20-4</t>
  </si>
  <si>
    <t>o-Tolualdehyde</t>
  </si>
  <si>
    <t>66-25-1</t>
  </si>
  <si>
    <t>n-Hexaldehyde</t>
  </si>
  <si>
    <t>5779-94-2</t>
  </si>
  <si>
    <t>2,5-Dimethylbenzaldehyde</t>
  </si>
  <si>
    <t>Name</t>
  </si>
  <si>
    <t>Finished</t>
  </si>
  <si>
    <t>Biofilter</t>
  </si>
  <si>
    <t>Mass Bed</t>
  </si>
  <si>
    <t>Source</t>
  </si>
  <si>
    <t>TOTAL</t>
  </si>
  <si>
    <t>tpy</t>
  </si>
  <si>
    <t>ASP on
positive
Air</t>
  </si>
  <si>
    <t>Summary of the EF determination by ENVIRON (from Ecology measurements)</t>
  </si>
  <si>
    <t>https://www.sciencedirect.com/science/article/pii/S1385894705001002</t>
  </si>
  <si>
    <t>lb/wet ton</t>
  </si>
  <si>
    <t>%</t>
  </si>
  <si>
    <t>Amount of NH3 emission in the CASP (remaining in windrows)</t>
  </si>
  <si>
    <t>Assumptions</t>
  </si>
  <si>
    <t>Uncontrolled NH3 EF</t>
  </si>
  <si>
    <t>Calculations</t>
  </si>
  <si>
    <t>Reduced NH3 EF due to difference in food waste</t>
  </si>
  <si>
    <t>Fraction of time with positive flow</t>
  </si>
  <si>
    <t>Fraction of time with negative flow</t>
  </si>
  <si>
    <t>CASP NH3 EF after control</t>
  </si>
  <si>
    <t>Value</t>
  </si>
  <si>
    <t>Windrow NH3 EF</t>
  </si>
  <si>
    <t>Species</t>
  </si>
  <si>
    <t>Do not cancel</t>
  </si>
  <si>
    <t>Input values</t>
  </si>
  <si>
    <t>Total</t>
  </si>
  <si>
    <t>Control efficiency negative flow (biofilter 5-foot)</t>
  </si>
  <si>
    <t>Control efficiency positive flow (biofilter cover 1-foot)</t>
  </si>
  <si>
    <t>Biofilter NH3 EF after control</t>
  </si>
  <si>
    <t>CASP+Biofilter NH3 EF after control</t>
  </si>
  <si>
    <t>CASP+Biofilter</t>
  </si>
  <si>
    <t>Output</t>
  </si>
  <si>
    <t>EF (lb/ton)</t>
  </si>
  <si>
    <t>EF (lb/y)</t>
  </si>
  <si>
    <t>PTE</t>
  </si>
  <si>
    <t>Lenz uses 5-10 food waste</t>
  </si>
  <si>
    <t>Reasons why EF is less:</t>
  </si>
  <si>
    <t>No stockpiling</t>
  </si>
  <si>
    <t>LCF ASP has more efficient controls</t>
  </si>
  <si>
    <t>LCF C:N ratio is optimized</t>
  </si>
  <si>
    <t>Table II only contains three relevant sources</t>
  </si>
  <si>
    <t>Average</t>
  </si>
  <si>
    <t xml:space="preserve"> (lbs NH3/wet ton)</t>
  </si>
  <si>
    <t>(lbs VOC/wet ton)</t>
  </si>
  <si>
    <t>na</t>
  </si>
  <si>
    <t>Uncontrolled</t>
  </si>
  <si>
    <t>Controlled</t>
  </si>
  <si>
    <t>Value assumes 20% control applied to ctive phase only</t>
  </si>
  <si>
    <t>Rule 1133.3</t>
  </si>
  <si>
    <t>ARB Emissions Inventory Methodology</t>
  </si>
  <si>
    <t>Table II-1: Summary of Relevant Composting Emissions Test Data</t>
  </si>
  <si>
    <t>Ecology (PTE EF)</t>
  </si>
  <si>
    <t>Lenz Study (Ecology sampling)**</t>
  </si>
  <si>
    <t xml:space="preserve">** These numbers are controlled.  </t>
  </si>
  <si>
    <t>CO</t>
  </si>
  <si>
    <t>PM10</t>
  </si>
  <si>
    <t>SOx</t>
  </si>
  <si>
    <t>CO2</t>
  </si>
  <si>
    <t>CH4</t>
  </si>
  <si>
    <t>NOx</t>
  </si>
  <si>
    <t>PM2.5</t>
  </si>
  <si>
    <t>Manufacturer</t>
  </si>
  <si>
    <t>2017 Komptech Nemus 2700 Trommel</t>
  </si>
  <si>
    <t>2017 Screenpod Airvac 1600 Dual</t>
  </si>
  <si>
    <t>6" Pioneer Trailer mounted diesel pump</t>
  </si>
  <si>
    <t>6" Pioneer trailer mounted pump #2</t>
  </si>
  <si>
    <t>Airbo Light Plant</t>
  </si>
  <si>
    <t>CEC 36X80 Stacker Conveyor</t>
  </si>
  <si>
    <t>CEC Screener 6' X 16'</t>
  </si>
  <si>
    <t>Edge MS 8036 Conveyor / Stacker</t>
  </si>
  <si>
    <t>Finaly Screener</t>
  </si>
  <si>
    <t>Kohler GenSet</t>
  </si>
  <si>
    <t>Komptech Hurrikan S</t>
  </si>
  <si>
    <t>Komptech Screener Multistar L3 #1</t>
  </si>
  <si>
    <t>Komptech Screener Multistar L3 #2</t>
  </si>
  <si>
    <t>Komptech Screener Multistar L3 #3</t>
  </si>
  <si>
    <t>McCLusky Green Stacker / Conveyor</t>
  </si>
  <si>
    <t>MultiQuip Gen Set</t>
  </si>
  <si>
    <t>Onan 125 KW Gen-Set</t>
  </si>
  <si>
    <t>MGL Picking Station</t>
  </si>
  <si>
    <t>Powerscreen Phoenix 2100 Trommel</t>
  </si>
  <si>
    <t>Powerscreen Phoenix 3300 Trommel</t>
  </si>
  <si>
    <t>Hrs/yr</t>
  </si>
  <si>
    <t>PM</t>
  </si>
  <si>
    <t>BHP</t>
  </si>
  <si>
    <t>N20</t>
  </si>
  <si>
    <t>SCAQMD Inland</t>
  </si>
  <si>
    <t>CIWMB (Modesto)</t>
  </si>
  <si>
    <t>CIWMB (Modesto)*</t>
  </si>
  <si>
    <t>Site X</t>
  </si>
  <si>
    <t>Jepson Prairie</t>
  </si>
  <si>
    <t>Northern Recycling (Zamora)</t>
  </si>
  <si>
    <t>City of Modesto</t>
  </si>
  <si>
    <t>City of Modesto*</t>
  </si>
  <si>
    <t>VOC lbs/wet ton</t>
  </si>
  <si>
    <t>NH3 lbs/wet ton</t>
  </si>
  <si>
    <t>t/y VOC</t>
  </si>
  <si>
    <t>CASP+Biofilter VOC EF after control</t>
  </si>
  <si>
    <t>Reduced VOC EF due to difference in food waste</t>
  </si>
  <si>
    <t>CASP VOCEF after control</t>
  </si>
  <si>
    <t>Biofilter VOC EF after control</t>
  </si>
  <si>
    <t>Windrow VOC EF</t>
  </si>
  <si>
    <t>Amount of VOC emission in the CASP (remaindcer in windrows)</t>
  </si>
  <si>
    <t>Uncontrolled VOC EF</t>
  </si>
  <si>
    <t>lb/wet ton VOC</t>
  </si>
  <si>
    <t>lb/we ton VOC</t>
  </si>
  <si>
    <t>lb/wet ton NH3</t>
  </si>
  <si>
    <t>Feedstocks (TPY)</t>
  </si>
  <si>
    <t>RICE Engines Estimated emissions (tons/yr)</t>
  </si>
  <si>
    <t>PTEA</t>
  </si>
  <si>
    <t>Reduction due to less food waste,  optimzed C:N ratio, no stockpiling</t>
  </si>
  <si>
    <t>KG/KG OF WASTE</t>
  </si>
  <si>
    <t>TONS/TONS</t>
  </si>
  <si>
    <t>TONS/TOTAL FEEDSTOCK AT 150,000 / YR</t>
  </si>
  <si>
    <t>RTI INTERNATIONAL EMISSION ESTIMATES</t>
  </si>
  <si>
    <t>VOC TONS/TON</t>
  </si>
  <si>
    <t>NH3 TONS/TONS</t>
  </si>
  <si>
    <t>"@ 150,000 TONS FS</t>
  </si>
  <si>
    <t xml:space="preserve">Silver Springs </t>
  </si>
  <si>
    <t>@120,000 tpy</t>
  </si>
  <si>
    <t>4.5 tpy</t>
  </si>
  <si>
    <t>VOC emissions</t>
  </si>
  <si>
    <t>Lenz</t>
  </si>
  <si>
    <t>lbs/ton</t>
  </si>
  <si>
    <t>factor</t>
  </si>
  <si>
    <t>tons VOC/y</t>
  </si>
  <si>
    <t xml:space="preserve">** These numbers are semi-controlled.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</si>
</sst>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00"/>
    <numFmt numFmtId="165" formatCode="0.0"/>
    <numFmt numFmtId="166" formatCode="0.000E+00"/>
    <numFmt numFmtId="167" formatCode="_(* #,##0_);_(* \(#,##0\);_(* &quot;-&quot;??_);_(@_)"/>
    <numFmt numFmtId="168" formatCode="#,##0.000"/>
  </numFmts>
  <fonts count="2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Open Sans"/>
      <family val="2"/>
    </font>
    <font>
      <b/>
      <sz val="8"/>
      <color rgb="FF000000"/>
      <name val="Open Sans"/>
      <family val="2"/>
    </font>
    <font>
      <b/>
      <sz val="6"/>
      <color rgb="FF000000"/>
      <name val="Open Sans"/>
      <family val="2"/>
    </font>
    <font>
      <sz val="6"/>
      <color rgb="FF000000"/>
      <name val="Open Sans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6"/>
      <color rgb="FF7F7F7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8EAA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1EAFF"/>
        <bgColor indexed="64"/>
      </patternFill>
    </fill>
    <fill>
      <patternFill patternType="solid">
        <fgColor rgb="FFFFEDC1"/>
        <bgColor indexed="64"/>
      </patternFill>
    </fill>
    <fill>
      <patternFill patternType="solid">
        <fgColor rgb="FFEAF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8D8D8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12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0" applyNumberFormat="0" applyFill="0" applyBorder="0" applyProtection="0">
      <alignment horizontal="right" vertical="center"/>
    </xf>
    <xf numFmtId="0" fontId="20" fillId="0" borderId="0" applyNumberFormat="0" applyFill="0" applyBorder="0" applyProtection="0">
      <alignment horizontal="right" vertical="center"/>
    </xf>
    <xf numFmtId="0" fontId="24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14" fillId="8" borderId="0" applyNumberFormat="0" applyFont="0" applyBorder="0" applyAlignment="0" applyProtection="0">
      <alignment vertical="center"/>
    </xf>
    <xf numFmtId="0" fontId="14" fillId="9" borderId="0" applyNumberFormat="0" applyFont="0" applyBorder="0" applyAlignment="0" applyProtection="0">
      <alignment vertical="center"/>
    </xf>
    <xf numFmtId="0" fontId="14" fillId="10" borderId="0" applyNumberFormat="0" applyFont="0" applyBorder="0" applyAlignment="0" applyProtection="0">
      <alignment vertical="center"/>
    </xf>
    <xf numFmtId="0" fontId="14" fillId="11" borderId="0" applyNumberFormat="0" applyFon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24" fillId="0" borderId="0" applyNumberFormat="0" applyFill="0" applyBorder="0" applyProtection="0">
      <alignment horizontal="right"/>
    </xf>
    <xf numFmtId="0" fontId="16" fillId="11" borderId="0" applyFont="0" applyBorder="0" applyAlignment="0" applyProtection="0">
      <alignment horizontal="left"/>
    </xf>
    <xf numFmtId="0" fontId="16" fillId="0" borderId="0"/>
    <xf numFmtId="0" fontId="16" fillId="9" borderId="0" applyFont="0" applyBorder="0" applyAlignment="0" applyProtection="0"/>
    <xf numFmtId="43" fontId="16" fillId="0" borderId="0" applyFont="0" applyFill="0" applyBorder="0" applyAlignment="0" applyProtection="0"/>
    <xf numFmtId="0" fontId="27" fillId="0" borderId="0"/>
    <xf numFmtId="0" fontId="14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11" fontId="4" fillId="2" borderId="6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ill="1"/>
    <xf numFmtId="164" fontId="3" fillId="0" borderId="0" xfId="0" applyNumberFormat="1" applyFont="1" applyFill="1"/>
    <xf numFmtId="165" fontId="0" fillId="0" borderId="0" xfId="0" applyNumberFormat="1" applyFill="1"/>
    <xf numFmtId="0" fontId="9" fillId="0" borderId="0" xfId="0" applyFont="1"/>
    <xf numFmtId="0" fontId="9" fillId="0" borderId="0" xfId="0" applyFont="1" applyFill="1"/>
    <xf numFmtId="164" fontId="0" fillId="0" borderId="0" xfId="0" applyNumberFormat="1"/>
    <xf numFmtId="164" fontId="9" fillId="0" borderId="0" xfId="0" applyNumberFormat="1" applyFont="1" applyFill="1"/>
    <xf numFmtId="0" fontId="0" fillId="0" borderId="0" xfId="0" applyFont="1" applyFill="1"/>
    <xf numFmtId="1" fontId="0" fillId="0" borderId="0" xfId="0" applyNumberFormat="1" applyFont="1" applyFill="1"/>
    <xf numFmtId="165" fontId="0" fillId="0" borderId="0" xfId="0" applyNumberFormat="1" applyFont="1" applyFill="1"/>
    <xf numFmtId="165" fontId="9" fillId="0" borderId="0" xfId="0" applyNumberFormat="1" applyFont="1" applyFill="1"/>
    <xf numFmtId="2" fontId="0" fillId="0" borderId="0" xfId="0" applyNumberFormat="1" applyFill="1"/>
    <xf numFmtId="0" fontId="11" fillId="0" borderId="0" xfId="0" applyFont="1"/>
    <xf numFmtId="165" fontId="0" fillId="0" borderId="0" xfId="0" applyNumberFormat="1"/>
    <xf numFmtId="0" fontId="0" fillId="4" borderId="0" xfId="0" applyFill="1"/>
    <xf numFmtId="0" fontId="12" fillId="0" borderId="0" xfId="1"/>
    <xf numFmtId="0" fontId="0" fillId="0" borderId="0" xfId="0" applyFont="1"/>
    <xf numFmtId="0" fontId="13" fillId="3" borderId="0" xfId="0" applyFont="1" applyFill="1"/>
    <xf numFmtId="0" fontId="9" fillId="3" borderId="0" xfId="0" applyFont="1" applyFill="1"/>
    <xf numFmtId="0" fontId="0" fillId="3" borderId="0" xfId="0" applyFill="1"/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3" fillId="0" borderId="0" xfId="0" applyFont="1" applyFill="1"/>
    <xf numFmtId="0" fontId="9" fillId="5" borderId="0" xfId="0" applyFont="1" applyFill="1"/>
    <xf numFmtId="0" fontId="0" fillId="5" borderId="0" xfId="0" applyFill="1"/>
    <xf numFmtId="164" fontId="0" fillId="5" borderId="0" xfId="0" applyNumberFormat="1" applyFill="1"/>
    <xf numFmtId="166" fontId="0" fillId="4" borderId="0" xfId="0" applyNumberFormat="1" applyFill="1"/>
    <xf numFmtId="164" fontId="0" fillId="3" borderId="0" xfId="0" applyNumberFormat="1" applyFill="1"/>
    <xf numFmtId="2" fontId="0" fillId="0" borderId="0" xfId="0" applyNumberFormat="1"/>
    <xf numFmtId="167" fontId="0" fillId="0" borderId="0" xfId="2" applyNumberFormat="1" applyFont="1"/>
    <xf numFmtId="43" fontId="0" fillId="0" borderId="0" xfId="0" applyNumberFormat="1"/>
    <xf numFmtId="0" fontId="0" fillId="0" borderId="0" xfId="0"/>
    <xf numFmtId="0" fontId="0" fillId="0" borderId="7" xfId="0" applyBorder="1"/>
    <xf numFmtId="2" fontId="3" fillId="0" borderId="7" xfId="0" applyNumberFormat="1" applyFont="1" applyFill="1" applyBorder="1"/>
    <xf numFmtId="2" fontId="3" fillId="0" borderId="7" xfId="0" applyNumberFormat="1" applyFont="1" applyBorder="1"/>
    <xf numFmtId="2" fontId="0" fillId="0" borderId="7" xfId="0" applyNumberFormat="1" applyBorder="1"/>
    <xf numFmtId="0" fontId="0" fillId="0" borderId="7" xfId="0" applyBorder="1" applyAlignment="1"/>
    <xf numFmtId="0" fontId="16" fillId="0" borderId="7" xfId="0" applyFont="1" applyBorder="1" applyAlignment="1"/>
    <xf numFmtId="167" fontId="0" fillId="0" borderId="7" xfId="2" applyNumberFormat="1" applyFont="1" applyBorder="1" applyAlignment="1"/>
    <xf numFmtId="43" fontId="0" fillId="0" borderId="7" xfId="0" applyNumberFormat="1" applyBorder="1" applyAlignment="1"/>
    <xf numFmtId="168" fontId="16" fillId="0" borderId="7" xfId="0" applyNumberFormat="1" applyFont="1" applyBorder="1" applyAlignment="1"/>
    <xf numFmtId="0" fontId="17" fillId="0" borderId="7" xfId="0" applyFont="1" applyBorder="1" applyAlignment="1"/>
    <xf numFmtId="0" fontId="15" fillId="0" borderId="7" xfId="0" applyFont="1" applyBorder="1" applyAlignment="1">
      <alignment vertical="center" wrapText="1"/>
    </xf>
    <xf numFmtId="0" fontId="0" fillId="0" borderId="7" xfId="0" applyFill="1" applyBorder="1" applyAlignment="1"/>
    <xf numFmtId="167" fontId="0" fillId="0" borderId="0" xfId="2" applyNumberFormat="1" applyFont="1" applyFill="1"/>
    <xf numFmtId="43" fontId="0" fillId="0" borderId="0" xfId="2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1" fontId="0" fillId="0" borderId="12" xfId="0" applyNumberFormat="1" applyBorder="1"/>
    <xf numFmtId="1" fontId="0" fillId="0" borderId="15" xfId="0" applyNumberFormat="1" applyBorder="1"/>
    <xf numFmtId="0" fontId="0" fillId="0" borderId="0" xfId="0" applyFill="1" applyBorder="1"/>
    <xf numFmtId="0" fontId="0" fillId="0" borderId="0" xfId="0" quotePrefix="1"/>
    <xf numFmtId="0" fontId="0" fillId="13" borderId="7" xfId="0" applyFont="1" applyFill="1" applyBorder="1" applyAlignment="1">
      <alignment wrapText="1"/>
    </xf>
    <xf numFmtId="0" fontId="0" fillId="6" borderId="7" xfId="0" applyFont="1" applyFill="1" applyBorder="1"/>
    <xf numFmtId="0" fontId="0" fillId="12" borderId="7" xfId="0" applyFont="1" applyFill="1" applyBorder="1"/>
    <xf numFmtId="0" fontId="0" fillId="7" borderId="7" xfId="0" applyFont="1" applyFill="1" applyBorder="1"/>
    <xf numFmtId="0" fontId="18" fillId="6" borderId="7" xfId="0" applyFont="1" applyFill="1" applyBorder="1"/>
    <xf numFmtId="0" fontId="0" fillId="0" borderId="7" xfId="0" applyFont="1" applyBorder="1"/>
    <xf numFmtId="0" fontId="9" fillId="3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3">
    <cellStyle name="Comma" xfId="2" builtinId="3"/>
    <cellStyle name="Comma 2" xfId="20"/>
    <cellStyle name="Doc Code" xfId="16"/>
    <cellStyle name="Emission Totals" xfId="13"/>
    <cellStyle name="Enter Info" xfId="11"/>
    <cellStyle name="Hyperlink" xfId="1" builtinId="8"/>
    <cellStyle name="Hyperlink 2" xfId="3"/>
    <cellStyle name="Key Info" xfId="15"/>
    <cellStyle name="Normal" xfId="0" builtinId="0"/>
    <cellStyle name="Normal 2" xfId="18"/>
    <cellStyle name="Normal 2 2" xfId="21"/>
    <cellStyle name="Normal 7" xfId="22"/>
    <cellStyle name="PCA Body Text" xfId="6"/>
    <cellStyle name="PCA Heading 1" xfId="7"/>
    <cellStyle name="PCA Heading 2" xfId="9"/>
    <cellStyle name="PCA Heading 3" xfId="10"/>
    <cellStyle name="PCA Hyperlink" xfId="8"/>
    <cellStyle name="PCA Subtitle" xfId="5"/>
    <cellStyle name="PCA Title" xfId="4"/>
    <cellStyle name="Permit Thresholds" xfId="17"/>
    <cellStyle name="Standard Value" xfId="19"/>
    <cellStyle name="Standard Values" xfId="12"/>
    <cellStyle name="Thresholds" xfId="1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5</xdr:row>
      <xdr:rowOff>38100</xdr:rowOff>
    </xdr:from>
    <xdr:to>
      <xdr:col>23</xdr:col>
      <xdr:colOff>370748</xdr:colOff>
      <xdr:row>45</xdr:row>
      <xdr:rowOff>40984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9E5A006-264D-4886-86DF-A35D5ADC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8540" y="952500"/>
          <a:ext cx="5819048" cy="7318084"/>
        </a:xfrm>
        <a:prstGeom prst="rect">
          <a:avLst/>
        </a:prstGeom>
      </xdr:spPr>
    </xdr:pic>
    <xdr:clientData/>
  </xdr:twoCellAnchor>
  <xdr:twoCellAnchor editAs="oneCell">
    <xdr:from>
      <xdr:col>4</xdr:col>
      <xdr:colOff>33454</xdr:colOff>
      <xdr:row>3</xdr:row>
      <xdr:rowOff>3810</xdr:rowOff>
    </xdr:from>
    <xdr:to>
      <xdr:col>10</xdr:col>
      <xdr:colOff>22860</xdr:colOff>
      <xdr:row>17</xdr:row>
      <xdr:rowOff>109969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6BA8241-3194-43D9-AF89-0C98F1FCB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9054" y="552450"/>
          <a:ext cx="4622366" cy="2666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5</xdr:row>
      <xdr:rowOff>38100</xdr:rowOff>
    </xdr:from>
    <xdr:to>
      <xdr:col>23</xdr:col>
      <xdr:colOff>370748</xdr:colOff>
      <xdr:row>45</xdr:row>
      <xdr:rowOff>40984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9E5A006-264D-4886-86DF-A35D5ADC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8540" y="952500"/>
          <a:ext cx="5819048" cy="7318084"/>
        </a:xfrm>
        <a:prstGeom prst="rect">
          <a:avLst/>
        </a:prstGeom>
      </xdr:spPr>
    </xdr:pic>
    <xdr:clientData/>
  </xdr:twoCellAnchor>
  <xdr:twoCellAnchor editAs="oneCell">
    <xdr:from>
      <xdr:col>4</xdr:col>
      <xdr:colOff>41074</xdr:colOff>
      <xdr:row>3</xdr:row>
      <xdr:rowOff>11430</xdr:rowOff>
    </xdr:from>
    <xdr:to>
      <xdr:col>9</xdr:col>
      <xdr:colOff>601980</xdr:colOff>
      <xdr:row>18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6BA8241-3194-43D9-AF89-0C98F1FCB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6674" y="560070"/>
          <a:ext cx="4584266" cy="27546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1074420</xdr:colOff>
      <xdr:row>5</xdr:row>
      <xdr:rowOff>114300</xdr:rowOff>
    </xdr:from>
    <xdr:to>
      <xdr:col>19</xdr:col>
      <xdr:colOff>233588</xdr:colOff>
      <xdr:row>45</xdr:row>
      <xdr:rowOff>117184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9E5A006-264D-4886-86DF-A35D5ADC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5280" y="1028700"/>
          <a:ext cx="5819048" cy="731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25834</xdr:colOff>
      <xdr:row>2</xdr:row>
      <xdr:rowOff>179070</xdr:rowOff>
    </xdr:from>
    <xdr:to>
      <xdr:col>10</xdr:col>
      <xdr:colOff>753479</xdr:colOff>
      <xdr:row>17</xdr:row>
      <xdr:rowOff>102349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6BA8241-3194-43D9-AF89-0C98F1FCB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1434" y="544830"/>
          <a:ext cx="4697665" cy="2666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sciencedirect.com/science/article/pii/S1385894705001002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www.sciencedirect.com/science/article/pii/S1385894705001002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iencedirect.com/science/article/pii/S1385894705001002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61"/>
  <sheetViews>
    <sheetView tabSelected="1" workbookViewId="0">
      <selection activeCell="B23" sqref="B23"/>
    </sheetView>
  </sheetViews>
  <sheetFormatPr defaultRowHeight="14.4"/>
  <cols>
    <col min="1" max="1" width="8.88671875" style="44"/>
    <col min="2" max="2" width="57.33203125" style="44" bestFit="1" customWidth="1"/>
    <col min="3" max="3" width="15.5546875" style="44" bestFit="1" customWidth="1"/>
    <col min="4" max="4" width="16" style="44" bestFit="1" customWidth="1"/>
    <col min="5" max="5" width="13.6640625" style="44" customWidth="1"/>
    <col min="6" max="6" width="15.21875" style="44" customWidth="1"/>
    <col min="7" max="7" width="8.88671875" style="44"/>
    <col min="8" max="8" width="12" style="44" bestFit="1" customWidth="1"/>
    <col min="9" max="10" width="8.88671875" style="44"/>
    <col min="11" max="11" width="17.33203125" style="44" bestFit="1" customWidth="1"/>
    <col min="12" max="12" width="8.88671875" style="44"/>
    <col min="13" max="13" width="10.5546875" style="44" bestFit="1" customWidth="1"/>
    <col min="14" max="14" width="15.88671875" style="44" bestFit="1" customWidth="1"/>
    <col min="15" max="16384" width="8.88671875" style="44"/>
  </cols>
  <sheetData>
    <row r="1" spans="2:15">
      <c r="B1" s="44" t="s">
        <v>1923</v>
      </c>
      <c r="C1" s="44" t="s">
        <v>1880</v>
      </c>
    </row>
    <row r="2" spans="2:15">
      <c r="B2" s="44" t="s">
        <v>826</v>
      </c>
      <c r="C2" s="3" t="s">
        <v>244</v>
      </c>
      <c r="D2" s="3" t="s">
        <v>1924</v>
      </c>
    </row>
    <row r="3" spans="2:15">
      <c r="C3" s="2"/>
    </row>
    <row r="4" spans="2:15">
      <c r="B4" s="78" t="s">
        <v>1925</v>
      </c>
      <c r="C4" s="78"/>
      <c r="D4" s="78"/>
      <c r="E4" s="32"/>
      <c r="F4" s="33"/>
    </row>
    <row r="5" spans="2:15">
      <c r="B5" s="29" t="s">
        <v>1914</v>
      </c>
      <c r="C5" s="30" t="s">
        <v>1921</v>
      </c>
      <c r="D5" s="30" t="s">
        <v>787</v>
      </c>
      <c r="E5" s="34"/>
      <c r="F5" s="34"/>
      <c r="O5" s="27" t="s">
        <v>1910</v>
      </c>
    </row>
    <row r="6" spans="2:15">
      <c r="B6" s="31" t="s">
        <v>2004</v>
      </c>
      <c r="C6" s="40">
        <v>3.58</v>
      </c>
      <c r="D6" s="31" t="s">
        <v>1911</v>
      </c>
      <c r="E6" s="35" t="s">
        <v>1937</v>
      </c>
      <c r="F6" s="35"/>
      <c r="G6" s="12"/>
      <c r="H6" s="12"/>
    </row>
    <row r="7" spans="2:15">
      <c r="B7" s="31" t="s">
        <v>2011</v>
      </c>
      <c r="C7" s="31">
        <v>98</v>
      </c>
      <c r="D7" s="31" t="s">
        <v>1912</v>
      </c>
      <c r="E7" s="35" t="s">
        <v>1936</v>
      </c>
      <c r="F7" s="35"/>
      <c r="G7" s="12"/>
      <c r="H7" s="12"/>
    </row>
    <row r="8" spans="2:15">
      <c r="B8" s="31" t="s">
        <v>1927</v>
      </c>
      <c r="C8" s="31">
        <v>95</v>
      </c>
      <c r="D8" s="31" t="s">
        <v>1912</v>
      </c>
      <c r="E8" s="35" t="s">
        <v>1938</v>
      </c>
      <c r="F8" s="35"/>
      <c r="G8" s="12"/>
      <c r="H8" s="12"/>
    </row>
    <row r="9" spans="2:15">
      <c r="B9" s="31" t="s">
        <v>1928</v>
      </c>
      <c r="C9" s="31">
        <v>0</v>
      </c>
      <c r="D9" s="31" t="s">
        <v>1912</v>
      </c>
      <c r="E9" s="35" t="s">
        <v>1939</v>
      </c>
      <c r="F9" s="35"/>
      <c r="G9" s="12"/>
      <c r="H9" s="12"/>
      <c r="I9" s="12"/>
      <c r="J9" s="12"/>
      <c r="K9" s="12"/>
      <c r="L9" s="12"/>
    </row>
    <row r="10" spans="2:15">
      <c r="B10" s="31" t="s">
        <v>1919</v>
      </c>
      <c r="C10" s="31">
        <v>0.4</v>
      </c>
      <c r="D10" s="31"/>
      <c r="E10" s="35" t="s">
        <v>1940</v>
      </c>
      <c r="F10" s="35"/>
      <c r="G10" s="12"/>
      <c r="H10" s="12"/>
      <c r="I10" s="12"/>
      <c r="J10" s="12"/>
      <c r="K10" s="12"/>
      <c r="L10" s="12"/>
    </row>
    <row r="11" spans="2:15">
      <c r="B11" s="31" t="s">
        <v>1918</v>
      </c>
      <c r="C11" s="31">
        <v>0.4</v>
      </c>
      <c r="D11" s="31"/>
      <c r="E11" s="35" t="s">
        <v>1941</v>
      </c>
      <c r="F11" s="35"/>
      <c r="G11" s="12"/>
      <c r="H11" s="12"/>
      <c r="I11" s="12"/>
      <c r="J11" s="12"/>
      <c r="K11" s="12"/>
      <c r="L11" s="12"/>
    </row>
    <row r="12" spans="2:15">
      <c r="B12" s="31" t="s">
        <v>2003</v>
      </c>
      <c r="C12" s="31">
        <v>90</v>
      </c>
      <c r="D12" s="31" t="s">
        <v>1912</v>
      </c>
      <c r="E12" s="35"/>
      <c r="F12" s="35"/>
      <c r="G12" s="12"/>
      <c r="H12" s="12"/>
      <c r="I12" s="12"/>
      <c r="J12" s="12"/>
      <c r="K12" s="12"/>
      <c r="L12" s="12"/>
    </row>
    <row r="13" spans="2:15">
      <c r="B13" s="12"/>
      <c r="C13" s="12"/>
      <c r="D13" s="12"/>
      <c r="E13" s="35"/>
      <c r="F13" s="35"/>
      <c r="G13" s="12"/>
      <c r="H13" s="12"/>
      <c r="I13" s="12"/>
      <c r="J13" s="12"/>
      <c r="K13" s="12"/>
      <c r="L13" s="12"/>
    </row>
    <row r="14" spans="2:15">
      <c r="B14" s="79" t="s">
        <v>1932</v>
      </c>
      <c r="C14" s="79"/>
      <c r="D14" s="79"/>
      <c r="E14" s="35"/>
      <c r="F14" s="35"/>
      <c r="G14" s="12"/>
      <c r="H14" s="12"/>
      <c r="I14" s="12"/>
      <c r="J14" s="12"/>
      <c r="K14" s="12"/>
      <c r="L14" s="12"/>
    </row>
    <row r="15" spans="2:15">
      <c r="B15" s="36" t="s">
        <v>1916</v>
      </c>
      <c r="C15" s="36" t="s">
        <v>1921</v>
      </c>
      <c r="D15" s="36" t="s">
        <v>787</v>
      </c>
      <c r="E15" s="34"/>
      <c r="F15" s="34"/>
      <c r="G15" s="12"/>
      <c r="H15" s="12"/>
      <c r="I15" s="12"/>
      <c r="J15" s="12"/>
      <c r="K15" s="12"/>
      <c r="L15" s="12"/>
    </row>
    <row r="16" spans="2:15">
      <c r="B16" s="37" t="s">
        <v>1999</v>
      </c>
      <c r="C16" s="37">
        <f>$C$6*(1-$C$7/100)</f>
        <v>7.1600000000000066E-2</v>
      </c>
      <c r="D16" s="37" t="s">
        <v>1911</v>
      </c>
      <c r="E16" s="35"/>
      <c r="F16" s="35"/>
      <c r="G16" s="12"/>
      <c r="H16" s="12"/>
      <c r="I16" s="12"/>
      <c r="J16" s="12"/>
      <c r="K16" s="12"/>
      <c r="L16" s="12"/>
    </row>
    <row r="17" spans="2:14">
      <c r="B17" s="37" t="s">
        <v>2000</v>
      </c>
      <c r="C17" s="38">
        <f>$C$16*(1-$C$9/100)</f>
        <v>7.1600000000000066E-2</v>
      </c>
      <c r="D17" s="37" t="s">
        <v>1911</v>
      </c>
      <c r="E17" s="35"/>
      <c r="F17" s="35"/>
      <c r="G17" s="12"/>
      <c r="H17" s="12"/>
      <c r="I17" s="12"/>
      <c r="J17" s="12"/>
      <c r="K17" s="12"/>
      <c r="L17" s="12"/>
    </row>
    <row r="18" spans="2:14">
      <c r="B18" s="37" t="s">
        <v>2001</v>
      </c>
      <c r="C18" s="38">
        <f>$C$16*(1-$C$8/100)</f>
        <v>3.5800000000000064E-3</v>
      </c>
      <c r="D18" s="37" t="s">
        <v>1911</v>
      </c>
      <c r="E18" s="35"/>
      <c r="F18" s="35"/>
      <c r="G18" s="12"/>
      <c r="H18" s="12"/>
      <c r="I18" s="12"/>
      <c r="J18" s="12"/>
      <c r="K18" s="12"/>
      <c r="L18" s="12"/>
    </row>
    <row r="19" spans="2:14">
      <c r="B19" s="37" t="s">
        <v>1998</v>
      </c>
      <c r="C19" s="38">
        <f>C17*C10+C18*C11</f>
        <v>3.0072000000000029E-2</v>
      </c>
      <c r="D19" s="37" t="s">
        <v>1911</v>
      </c>
      <c r="E19" s="35"/>
      <c r="F19" s="35"/>
      <c r="G19" s="12"/>
      <c r="H19" s="12"/>
      <c r="I19" s="12"/>
      <c r="J19" s="12"/>
      <c r="K19" s="12"/>
      <c r="L19" s="12"/>
    </row>
    <row r="20" spans="2:14">
      <c r="B20" s="37" t="s">
        <v>2002</v>
      </c>
      <c r="C20" s="38">
        <f>C19*(1/($C$12/100)-1)</f>
        <v>3.3413333333333381E-3</v>
      </c>
      <c r="D20" s="37" t="s">
        <v>1911</v>
      </c>
      <c r="E20" s="35"/>
      <c r="F20" s="35"/>
      <c r="G20" s="12"/>
      <c r="H20" s="12"/>
      <c r="I20" s="12"/>
      <c r="K20" s="12"/>
      <c r="L20" s="12"/>
    </row>
    <row r="21" spans="2:14"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4">
      <c r="B22" s="44" t="s">
        <v>3</v>
      </c>
      <c r="C22" s="12">
        <v>2000</v>
      </c>
      <c r="D22" s="12" t="s">
        <v>4</v>
      </c>
      <c r="E22" s="12"/>
      <c r="F22" s="12"/>
      <c r="G22" s="12"/>
      <c r="H22" s="12"/>
      <c r="I22" s="12"/>
      <c r="J22" s="12"/>
      <c r="K22" s="12"/>
      <c r="L22" s="12"/>
    </row>
    <row r="23" spans="2:14"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4">
      <c r="C24" s="12"/>
      <c r="D24" s="16" t="s">
        <v>1931</v>
      </c>
      <c r="E24" s="16" t="s">
        <v>786</v>
      </c>
      <c r="F24" s="16" t="s">
        <v>1926</v>
      </c>
      <c r="G24" s="12"/>
      <c r="H24" s="12"/>
      <c r="I24" s="12"/>
      <c r="J24" s="12"/>
      <c r="K24" s="12"/>
      <c r="L24" s="12"/>
    </row>
    <row r="25" spans="2:14">
      <c r="C25" s="16" t="s">
        <v>0</v>
      </c>
      <c r="D25" s="16" t="s">
        <v>2005</v>
      </c>
      <c r="E25" s="16" t="s">
        <v>2005</v>
      </c>
      <c r="F25" s="16" t="s">
        <v>2006</v>
      </c>
      <c r="G25" s="16" t="s">
        <v>1997</v>
      </c>
      <c r="H25" s="16" t="s">
        <v>1935</v>
      </c>
      <c r="I25" s="16"/>
      <c r="J25" s="16"/>
      <c r="K25" s="16"/>
      <c r="L25" s="16"/>
      <c r="M25" s="16"/>
      <c r="N25" s="22"/>
    </row>
    <row r="26" spans="2:14">
      <c r="B26" s="44" t="s">
        <v>1</v>
      </c>
      <c r="C26" s="57">
        <v>75000</v>
      </c>
      <c r="D26" s="42">
        <f>$C26*$C$19</f>
        <v>2255.4000000000024</v>
      </c>
      <c r="E26" s="42">
        <f>$C26*$C$20</f>
        <v>250.60000000000036</v>
      </c>
      <c r="F26" s="42">
        <f>D26+E26</f>
        <v>2506.0000000000027</v>
      </c>
      <c r="G26" s="14">
        <f>F26/$C$22</f>
        <v>1.2530000000000014</v>
      </c>
      <c r="H26" s="25">
        <f>G26</f>
        <v>1.2530000000000014</v>
      </c>
      <c r="K26" s="23"/>
      <c r="L26" s="12"/>
      <c r="M26" s="21"/>
      <c r="N26" s="21"/>
    </row>
    <row r="27" spans="2:14">
      <c r="B27" s="44" t="s">
        <v>2</v>
      </c>
      <c r="C27" s="57">
        <v>150000</v>
      </c>
      <c r="D27" s="42">
        <f>$C27*$C$19</f>
        <v>4510.8000000000047</v>
      </c>
      <c r="E27" s="42">
        <f>$C27*$C$20</f>
        <v>501.20000000000073</v>
      </c>
      <c r="F27" s="42">
        <f>D27+E27</f>
        <v>5012.0000000000055</v>
      </c>
      <c r="G27" s="14">
        <f>F27/$C$22</f>
        <v>2.5060000000000029</v>
      </c>
      <c r="H27" s="25">
        <f>G27</f>
        <v>2.5060000000000029</v>
      </c>
      <c r="K27" s="23"/>
      <c r="L27" s="12"/>
      <c r="M27" s="21"/>
      <c r="N27" s="21"/>
    </row>
    <row r="28" spans="2:14">
      <c r="C28" s="12"/>
      <c r="D28" s="12"/>
      <c r="E28" s="12"/>
      <c r="F28" s="12"/>
      <c r="G28" s="14"/>
      <c r="H28" s="12"/>
      <c r="I28" s="12"/>
      <c r="J28" s="12"/>
      <c r="K28" s="12"/>
      <c r="L28" s="12"/>
    </row>
    <row r="29" spans="2:14">
      <c r="C29" s="12"/>
      <c r="D29" s="12"/>
      <c r="G29" s="12"/>
      <c r="H29" s="12"/>
      <c r="I29" s="12"/>
      <c r="J29" s="12"/>
      <c r="K29" s="12"/>
      <c r="L29" s="12"/>
    </row>
    <row r="30" spans="2:14">
      <c r="B30" s="44" t="s">
        <v>1951</v>
      </c>
      <c r="C30" s="12"/>
      <c r="D30" s="12" t="s">
        <v>1946</v>
      </c>
      <c r="E30" s="12" t="s">
        <v>1947</v>
      </c>
      <c r="F30" s="12"/>
      <c r="G30" s="12"/>
      <c r="H30" s="12"/>
      <c r="I30" s="12"/>
      <c r="J30" s="12"/>
      <c r="K30" s="12"/>
      <c r="L30" s="12"/>
    </row>
    <row r="31" spans="2:14">
      <c r="B31" s="44" t="s">
        <v>1905</v>
      </c>
      <c r="C31" s="44" t="s">
        <v>1944</v>
      </c>
      <c r="D31" s="44" t="s">
        <v>1943</v>
      </c>
      <c r="E31" s="44" t="s">
        <v>1943</v>
      </c>
      <c r="I31" s="12"/>
      <c r="J31" s="12"/>
      <c r="K31" s="12"/>
      <c r="L31" s="12"/>
    </row>
    <row r="32" spans="2:14">
      <c r="B32" s="44" t="s">
        <v>1949</v>
      </c>
      <c r="C32" s="44">
        <v>4.25</v>
      </c>
      <c r="D32" s="44">
        <v>0.46</v>
      </c>
      <c r="E32" s="44" t="s">
        <v>1945</v>
      </c>
      <c r="I32" s="12"/>
      <c r="J32" s="12"/>
      <c r="K32" s="12"/>
      <c r="L32" s="12"/>
    </row>
    <row r="33" spans="2:12">
      <c r="E33" s="44">
        <v>0.56999999999999995</v>
      </c>
      <c r="F33" s="44" t="s">
        <v>1948</v>
      </c>
      <c r="I33" s="12"/>
      <c r="J33" s="12"/>
      <c r="K33" s="12"/>
      <c r="L33" s="12"/>
    </row>
    <row r="34" spans="2:12">
      <c r="B34" s="44" t="s">
        <v>1950</v>
      </c>
      <c r="C34" s="44">
        <v>3.58</v>
      </c>
      <c r="D34" s="44">
        <v>0.78</v>
      </c>
      <c r="I34" s="12"/>
      <c r="J34" s="12"/>
      <c r="K34" s="12"/>
      <c r="L34" s="12"/>
    </row>
    <row r="35" spans="2:12">
      <c r="B35" s="31" t="s">
        <v>1953</v>
      </c>
      <c r="C35" s="40">
        <v>0.63</v>
      </c>
      <c r="D35" s="40">
        <v>4.7E-2</v>
      </c>
      <c r="I35" s="12"/>
      <c r="J35" s="12"/>
      <c r="K35" s="12"/>
      <c r="L35" s="12"/>
    </row>
    <row r="36" spans="2:12">
      <c r="B36" s="44" t="s">
        <v>1952</v>
      </c>
      <c r="C36" s="44">
        <v>5.71</v>
      </c>
      <c r="D36" s="44">
        <v>1.01</v>
      </c>
    </row>
    <row r="37" spans="2:12">
      <c r="B37" s="44" t="s">
        <v>1942</v>
      </c>
      <c r="C37" s="41">
        <f>(C32+C34+C36)/3</f>
        <v>4.5133333333333328</v>
      </c>
      <c r="D37" s="41">
        <f>(D32+D34+D36)/3</f>
        <v>0.75</v>
      </c>
    </row>
    <row r="39" spans="2:12">
      <c r="B39" s="31" t="s">
        <v>1954</v>
      </c>
    </row>
    <row r="40" spans="2:12">
      <c r="B40" s="2"/>
      <c r="C40" s="2"/>
    </row>
    <row r="41" spans="2:12">
      <c r="B41" s="28"/>
      <c r="C41" s="19"/>
      <c r="D41" s="19"/>
      <c r="E41" s="44" t="s">
        <v>2018</v>
      </c>
    </row>
    <row r="42" spans="2:12">
      <c r="B42" s="2"/>
      <c r="C42" s="13" t="s">
        <v>1995</v>
      </c>
      <c r="D42" s="2" t="s">
        <v>1996</v>
      </c>
      <c r="E42" s="44" t="s">
        <v>2016</v>
      </c>
      <c r="F42" s="44" t="s">
        <v>2017</v>
      </c>
      <c r="G42" s="44" t="s">
        <v>2015</v>
      </c>
    </row>
    <row r="43" spans="2:12">
      <c r="B43" s="45" t="s">
        <v>1987</v>
      </c>
      <c r="C43" s="46">
        <v>1.56</v>
      </c>
      <c r="D43" s="47">
        <v>0.26</v>
      </c>
      <c r="E43" s="59">
        <f>C43/2000*150000</f>
        <v>117</v>
      </c>
      <c r="F43" s="65">
        <f>D43/2000*150000</f>
        <v>19.500000000000004</v>
      </c>
      <c r="G43" s="59" t="s">
        <v>1959</v>
      </c>
      <c r="H43" s="65">
        <v>4.0000000000000001E-3</v>
      </c>
      <c r="I43" s="65" t="s">
        <v>2012</v>
      </c>
      <c r="J43" s="65"/>
      <c r="K43" s="65"/>
      <c r="L43" s="60"/>
    </row>
    <row r="44" spans="2:12">
      <c r="B44" s="45" t="s">
        <v>1987</v>
      </c>
      <c r="C44" s="48">
        <v>2.25</v>
      </c>
      <c r="D44" s="48">
        <v>0.63</v>
      </c>
      <c r="E44" s="61">
        <f t="shared" ref="E44:F52" si="0">C44/2000*150000</f>
        <v>168.75</v>
      </c>
      <c r="F44" s="66">
        <f t="shared" si="0"/>
        <v>47.25</v>
      </c>
      <c r="G44" s="61"/>
      <c r="H44" s="66">
        <f>H43</f>
        <v>4.0000000000000001E-3</v>
      </c>
      <c r="I44" s="66" t="s">
        <v>2013</v>
      </c>
      <c r="J44" s="66"/>
      <c r="K44" s="66"/>
      <c r="L44" s="62"/>
    </row>
    <row r="45" spans="2:12">
      <c r="B45" s="45" t="s">
        <v>1988</v>
      </c>
      <c r="C45" s="48">
        <v>0.85</v>
      </c>
      <c r="D45" s="48"/>
      <c r="E45" s="61">
        <f t="shared" si="0"/>
        <v>63.75</v>
      </c>
      <c r="F45" s="66">
        <f t="shared" si="0"/>
        <v>0</v>
      </c>
      <c r="G45" s="61"/>
      <c r="H45" s="66">
        <f>H44*L45</f>
        <v>600</v>
      </c>
      <c r="I45" s="66" t="s">
        <v>2014</v>
      </c>
      <c r="J45" s="66"/>
      <c r="K45" s="66"/>
      <c r="L45" s="62">
        <v>150000</v>
      </c>
    </row>
    <row r="46" spans="2:12">
      <c r="B46" s="45" t="s">
        <v>1989</v>
      </c>
      <c r="C46" s="48">
        <v>1.95</v>
      </c>
      <c r="D46" s="48"/>
      <c r="E46" s="61">
        <f t="shared" si="0"/>
        <v>146.25</v>
      </c>
      <c r="F46" s="66">
        <f t="shared" si="0"/>
        <v>0</v>
      </c>
      <c r="G46" s="61"/>
      <c r="H46" s="66"/>
      <c r="I46" s="66"/>
      <c r="J46" s="66"/>
      <c r="K46" s="66"/>
      <c r="L46" s="62"/>
    </row>
    <row r="47" spans="2:12">
      <c r="B47" s="45" t="s">
        <v>1990</v>
      </c>
      <c r="C47" s="48">
        <v>6.3</v>
      </c>
      <c r="D47" s="48">
        <v>2.34</v>
      </c>
      <c r="E47" s="61">
        <f t="shared" si="0"/>
        <v>472.5</v>
      </c>
      <c r="F47" s="66">
        <f t="shared" si="0"/>
        <v>175.5</v>
      </c>
      <c r="G47" s="61" t="s">
        <v>1958</v>
      </c>
      <c r="H47" s="66">
        <v>0.44</v>
      </c>
      <c r="I47" s="66" t="s">
        <v>2012</v>
      </c>
      <c r="J47" s="66"/>
      <c r="K47" s="66"/>
      <c r="L47" s="62"/>
    </row>
    <row r="48" spans="2:12">
      <c r="B48" s="45" t="s">
        <v>1991</v>
      </c>
      <c r="C48" s="48">
        <v>5.65</v>
      </c>
      <c r="D48" s="48">
        <v>0.24</v>
      </c>
      <c r="E48" s="61">
        <f t="shared" si="0"/>
        <v>423.75000000000006</v>
      </c>
      <c r="F48" s="66">
        <f t="shared" si="0"/>
        <v>18</v>
      </c>
      <c r="G48" s="61"/>
      <c r="H48" s="66">
        <f>H47</f>
        <v>0.44</v>
      </c>
      <c r="I48" s="66" t="s">
        <v>2013</v>
      </c>
      <c r="J48" s="66"/>
      <c r="K48" s="66"/>
      <c r="L48" s="62"/>
    </row>
    <row r="49" spans="2:12">
      <c r="B49" s="45" t="s">
        <v>1992</v>
      </c>
      <c r="C49" s="48">
        <v>10.029999999999999</v>
      </c>
      <c r="D49" s="48">
        <v>0.45</v>
      </c>
      <c r="E49" s="61">
        <f t="shared" si="0"/>
        <v>752.24999999999989</v>
      </c>
      <c r="F49" s="66">
        <f t="shared" si="0"/>
        <v>33.75</v>
      </c>
      <c r="G49" s="61"/>
      <c r="H49" s="66">
        <f>H48*L49</f>
        <v>66000</v>
      </c>
      <c r="I49" s="66" t="s">
        <v>2014</v>
      </c>
      <c r="J49" s="66"/>
      <c r="K49" s="66"/>
      <c r="L49" s="62">
        <v>150000</v>
      </c>
    </row>
    <row r="50" spans="2:12">
      <c r="B50" s="45" t="s">
        <v>1993</v>
      </c>
      <c r="C50" s="48">
        <v>1.5</v>
      </c>
      <c r="D50" s="48"/>
      <c r="E50" s="61">
        <f t="shared" si="0"/>
        <v>112.5</v>
      </c>
      <c r="F50" s="66">
        <f t="shared" si="0"/>
        <v>0</v>
      </c>
      <c r="G50" s="61"/>
      <c r="H50" s="66"/>
      <c r="I50" s="66"/>
      <c r="J50" s="66"/>
      <c r="K50" s="66"/>
      <c r="L50" s="62"/>
    </row>
    <row r="51" spans="2:12">
      <c r="B51" s="45" t="s">
        <v>1994</v>
      </c>
      <c r="C51" s="48">
        <v>2.2000000000000002</v>
      </c>
      <c r="D51" s="48"/>
      <c r="E51" s="63">
        <f t="shared" si="0"/>
        <v>165</v>
      </c>
      <c r="F51" s="67">
        <f t="shared" si="0"/>
        <v>0</v>
      </c>
      <c r="G51" s="61" t="s">
        <v>1986</v>
      </c>
      <c r="H51" s="66">
        <v>2.9999999999999997E-4</v>
      </c>
      <c r="I51" s="66" t="s">
        <v>2012</v>
      </c>
      <c r="J51" s="66"/>
      <c r="K51" s="66"/>
      <c r="L51" s="62"/>
    </row>
    <row r="52" spans="2:12">
      <c r="B52" s="44" t="s">
        <v>1942</v>
      </c>
      <c r="C52" s="41">
        <f>AVERAGE(C43:C51)</f>
        <v>3.5877777777777786</v>
      </c>
      <c r="D52" s="41">
        <f>AVERAGE(D43:D51)</f>
        <v>0.78400000000000003</v>
      </c>
      <c r="E52" s="68">
        <f t="shared" si="0"/>
        <v>269.08333333333343</v>
      </c>
      <c r="F52" s="69">
        <f t="shared" si="0"/>
        <v>58.800000000000004</v>
      </c>
      <c r="G52" s="61"/>
      <c r="H52" s="66">
        <f>H51</f>
        <v>2.9999999999999997E-4</v>
      </c>
      <c r="I52" s="66" t="s">
        <v>2013</v>
      </c>
      <c r="J52" s="66"/>
      <c r="K52" s="66"/>
      <c r="L52" s="62"/>
    </row>
    <row r="53" spans="2:12">
      <c r="G53" s="63"/>
      <c r="H53" s="67">
        <f>H52*L53</f>
        <v>44.999999999999993</v>
      </c>
      <c r="I53" s="67" t="s">
        <v>2014</v>
      </c>
      <c r="J53" s="67"/>
      <c r="K53" s="67"/>
      <c r="L53" s="64">
        <v>150000</v>
      </c>
    </row>
    <row r="54" spans="2:12">
      <c r="E54" s="71" t="s">
        <v>2020</v>
      </c>
    </row>
    <row r="55" spans="2:12">
      <c r="B55" s="70" t="s">
        <v>2019</v>
      </c>
      <c r="C55" s="44">
        <v>7.4999999999999997E-2</v>
      </c>
      <c r="D55" s="44" t="s">
        <v>2024</v>
      </c>
      <c r="E55" s="44" t="s">
        <v>2021</v>
      </c>
      <c r="F55" s="44" t="s">
        <v>2022</v>
      </c>
    </row>
    <row r="58" spans="2:12">
      <c r="B58" s="44" t="s">
        <v>2023</v>
      </c>
      <c r="C58" s="26">
        <v>150000</v>
      </c>
      <c r="D58" s="44" t="s">
        <v>1907</v>
      </c>
      <c r="F58" s="26">
        <v>120000</v>
      </c>
      <c r="G58" s="44" t="s">
        <v>1907</v>
      </c>
    </row>
    <row r="59" spans="2:12">
      <c r="C59" s="26">
        <v>2000</v>
      </c>
      <c r="D59" s="44" t="s">
        <v>2024</v>
      </c>
      <c r="F59" s="26">
        <v>2000</v>
      </c>
      <c r="G59" s="44" t="s">
        <v>2024</v>
      </c>
    </row>
    <row r="60" spans="2:12">
      <c r="C60" s="26">
        <v>0.56999999999999995</v>
      </c>
      <c r="D60" s="44" t="s">
        <v>2025</v>
      </c>
      <c r="F60" s="44">
        <f>F61*F59/F58</f>
        <v>7.4999999999999997E-2</v>
      </c>
      <c r="G60" s="44" t="s">
        <v>2025</v>
      </c>
    </row>
    <row r="61" spans="2:12">
      <c r="C61" s="44">
        <f>C60/C59*C58</f>
        <v>42.75</v>
      </c>
      <c r="D61" s="44" t="s">
        <v>2026</v>
      </c>
      <c r="F61" s="26">
        <v>4.5</v>
      </c>
      <c r="G61" s="44" t="s">
        <v>2026</v>
      </c>
    </row>
  </sheetData>
  <sheetProtection password="CACB" sheet="1" objects="1" scenarios="1"/>
  <mergeCells count="2">
    <mergeCell ref="B4:D4"/>
    <mergeCell ref="B14:D14"/>
  </mergeCells>
  <conditionalFormatting sqref="N26">
    <cfRule type="cellIs" dxfId="13" priority="2" operator="equal">
      <formula>"Yes"</formula>
    </cfRule>
  </conditionalFormatting>
  <conditionalFormatting sqref="N27">
    <cfRule type="cellIs" dxfId="12" priority="1" operator="equal">
      <formula>"Yes"</formula>
    </cfRule>
  </conditionalFormatting>
  <hyperlinks>
    <hyperlink ref="O5" r:id="rId1"/>
  </hyperlink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61"/>
  <sheetViews>
    <sheetView workbookViewId="0">
      <selection activeCell="B32" sqref="B32"/>
    </sheetView>
  </sheetViews>
  <sheetFormatPr defaultRowHeight="14.4"/>
  <cols>
    <col min="1" max="1" width="8.88671875" style="44"/>
    <col min="2" max="2" width="57.33203125" style="44" bestFit="1" customWidth="1"/>
    <col min="3" max="3" width="15.5546875" style="44" bestFit="1" customWidth="1"/>
    <col min="4" max="4" width="16" style="44" bestFit="1" customWidth="1"/>
    <col min="5" max="5" width="13.6640625" style="44" customWidth="1"/>
    <col min="6" max="6" width="15.21875" style="44" customWidth="1"/>
    <col min="7" max="7" width="8.88671875" style="44"/>
    <col min="8" max="8" width="12" style="44" bestFit="1" customWidth="1"/>
    <col min="9" max="10" width="8.88671875" style="44"/>
    <col min="11" max="11" width="17.33203125" style="44" bestFit="1" customWidth="1"/>
    <col min="12" max="12" width="8.88671875" style="44"/>
    <col min="13" max="13" width="10.5546875" style="44" bestFit="1" customWidth="1"/>
    <col min="14" max="14" width="15.88671875" style="44" bestFit="1" customWidth="1"/>
    <col min="15" max="16384" width="8.88671875" style="44"/>
  </cols>
  <sheetData>
    <row r="1" spans="2:15">
      <c r="B1" s="44" t="s">
        <v>1923</v>
      </c>
      <c r="C1" s="44" t="s">
        <v>1880</v>
      </c>
    </row>
    <row r="2" spans="2:15">
      <c r="B2" s="44" t="s">
        <v>826</v>
      </c>
      <c r="C2" s="3" t="s">
        <v>244</v>
      </c>
      <c r="D2" s="3" t="s">
        <v>1924</v>
      </c>
    </row>
    <row r="3" spans="2:15">
      <c r="C3" s="2"/>
    </row>
    <row r="4" spans="2:15">
      <c r="B4" s="78" t="s">
        <v>1925</v>
      </c>
      <c r="C4" s="78"/>
      <c r="D4" s="78"/>
      <c r="E4" s="32"/>
      <c r="F4" s="33"/>
    </row>
    <row r="5" spans="2:15">
      <c r="B5" s="29" t="s">
        <v>1914</v>
      </c>
      <c r="C5" s="30" t="s">
        <v>1921</v>
      </c>
      <c r="D5" s="30" t="s">
        <v>787</v>
      </c>
      <c r="E5" s="34"/>
      <c r="F5" s="34"/>
      <c r="O5" s="27" t="s">
        <v>1910</v>
      </c>
    </row>
    <row r="6" spans="2:15">
      <c r="B6" s="31" t="s">
        <v>2004</v>
      </c>
      <c r="C6" s="40">
        <v>0.05</v>
      </c>
      <c r="D6" s="31" t="s">
        <v>1911</v>
      </c>
      <c r="E6" s="35" t="s">
        <v>1937</v>
      </c>
      <c r="F6" s="35"/>
      <c r="G6" s="12"/>
      <c r="H6" s="12"/>
    </row>
    <row r="7" spans="2:15">
      <c r="B7" s="31" t="s">
        <v>2011</v>
      </c>
      <c r="C7" s="31">
        <v>0</v>
      </c>
      <c r="D7" s="31" t="s">
        <v>1912</v>
      </c>
      <c r="E7" s="35" t="s">
        <v>1936</v>
      </c>
      <c r="F7" s="35"/>
      <c r="G7" s="12"/>
      <c r="H7" s="12"/>
    </row>
    <row r="8" spans="2:15">
      <c r="B8" s="31" t="s">
        <v>1927</v>
      </c>
      <c r="C8" s="31">
        <v>0</v>
      </c>
      <c r="D8" s="31" t="s">
        <v>1912</v>
      </c>
      <c r="E8" s="35" t="s">
        <v>1938</v>
      </c>
      <c r="F8" s="35"/>
      <c r="G8" s="12"/>
      <c r="H8" s="12"/>
    </row>
    <row r="9" spans="2:15">
      <c r="B9" s="31" t="s">
        <v>1928</v>
      </c>
      <c r="C9" s="31">
        <v>0</v>
      </c>
      <c r="D9" s="31" t="s">
        <v>1912</v>
      </c>
      <c r="E9" s="35" t="s">
        <v>1939</v>
      </c>
      <c r="F9" s="35"/>
      <c r="G9" s="12"/>
      <c r="H9" s="12"/>
      <c r="I9" s="12"/>
      <c r="J9" s="12"/>
      <c r="K9" s="12"/>
      <c r="L9" s="12"/>
    </row>
    <row r="10" spans="2:15">
      <c r="B10" s="31" t="s">
        <v>1919</v>
      </c>
      <c r="C10" s="31">
        <v>0.4</v>
      </c>
      <c r="D10" s="31"/>
      <c r="E10" s="35" t="s">
        <v>1940</v>
      </c>
      <c r="F10" s="35"/>
      <c r="G10" s="12"/>
      <c r="H10" s="12"/>
      <c r="I10" s="12"/>
      <c r="J10" s="12"/>
      <c r="K10" s="12"/>
      <c r="L10" s="12"/>
    </row>
    <row r="11" spans="2:15">
      <c r="B11" s="31" t="s">
        <v>1918</v>
      </c>
      <c r="C11" s="31">
        <v>0.4</v>
      </c>
      <c r="D11" s="31"/>
      <c r="E11" s="35" t="s">
        <v>1941</v>
      </c>
      <c r="F11" s="35"/>
      <c r="G11" s="12"/>
      <c r="H11" s="12"/>
      <c r="I11" s="12"/>
      <c r="J11" s="12"/>
      <c r="K11" s="12"/>
      <c r="L11" s="12"/>
    </row>
    <row r="12" spans="2:15">
      <c r="B12" s="31" t="s">
        <v>2003</v>
      </c>
      <c r="C12" s="31">
        <v>90</v>
      </c>
      <c r="D12" s="31" t="s">
        <v>1912</v>
      </c>
      <c r="E12" s="35"/>
      <c r="F12" s="35"/>
      <c r="G12" s="12"/>
      <c r="H12" s="12"/>
      <c r="I12" s="12"/>
      <c r="J12" s="12"/>
      <c r="K12" s="12"/>
      <c r="L12" s="12"/>
    </row>
    <row r="13" spans="2:15">
      <c r="B13" s="12"/>
      <c r="C13" s="12"/>
      <c r="D13" s="12"/>
      <c r="E13" s="35"/>
      <c r="F13" s="35"/>
      <c r="G13" s="12"/>
      <c r="H13" s="12"/>
      <c r="I13" s="12"/>
      <c r="J13" s="12"/>
      <c r="K13" s="12"/>
      <c r="L13" s="12"/>
    </row>
    <row r="14" spans="2:15">
      <c r="B14" s="79" t="s">
        <v>1932</v>
      </c>
      <c r="C14" s="79"/>
      <c r="D14" s="79"/>
      <c r="E14" s="35"/>
      <c r="F14" s="35"/>
      <c r="G14" s="12"/>
      <c r="H14" s="12"/>
      <c r="I14" s="12"/>
      <c r="J14" s="12"/>
      <c r="K14" s="12"/>
      <c r="L14" s="12"/>
    </row>
    <row r="15" spans="2:15">
      <c r="B15" s="36" t="s">
        <v>1916</v>
      </c>
      <c r="C15" s="36" t="s">
        <v>1921</v>
      </c>
      <c r="D15" s="36" t="s">
        <v>787</v>
      </c>
      <c r="E15" s="34"/>
      <c r="F15" s="34"/>
      <c r="G15" s="12"/>
      <c r="H15" s="12"/>
      <c r="I15" s="12"/>
      <c r="J15" s="12"/>
      <c r="K15" s="12"/>
      <c r="L15" s="12"/>
    </row>
    <row r="16" spans="2:15">
      <c r="B16" s="37" t="s">
        <v>1999</v>
      </c>
      <c r="C16" s="37">
        <f>$C$6*(1-$C$7/100)</f>
        <v>0.05</v>
      </c>
      <c r="D16" s="37" t="s">
        <v>1911</v>
      </c>
      <c r="E16" s="35"/>
      <c r="F16" s="35"/>
      <c r="G16" s="12"/>
      <c r="H16" s="12"/>
      <c r="I16" s="12"/>
      <c r="J16" s="12"/>
      <c r="K16" s="12"/>
      <c r="L16" s="12"/>
    </row>
    <row r="17" spans="2:14">
      <c r="B17" s="37" t="s">
        <v>2000</v>
      </c>
      <c r="C17" s="38">
        <f>$C$16*(1-$C$9/100)</f>
        <v>0.05</v>
      </c>
      <c r="D17" s="37" t="s">
        <v>1911</v>
      </c>
      <c r="E17" s="35"/>
      <c r="F17" s="35"/>
      <c r="G17" s="12"/>
      <c r="H17" s="12"/>
      <c r="I17" s="12"/>
      <c r="J17" s="12"/>
      <c r="K17" s="12"/>
      <c r="L17" s="12"/>
    </row>
    <row r="18" spans="2:14">
      <c r="B18" s="37" t="s">
        <v>2001</v>
      </c>
      <c r="C18" s="38">
        <f>$C$16*(1-$C$8/100)</f>
        <v>0.05</v>
      </c>
      <c r="D18" s="37" t="s">
        <v>1911</v>
      </c>
      <c r="E18" s="35"/>
      <c r="F18" s="35"/>
      <c r="G18" s="12"/>
      <c r="H18" s="12"/>
      <c r="I18" s="12"/>
      <c r="J18" s="12"/>
      <c r="K18" s="12"/>
      <c r="L18" s="12"/>
    </row>
    <row r="19" spans="2:14">
      <c r="B19" s="37" t="s">
        <v>1998</v>
      </c>
      <c r="C19" s="38">
        <f>C17*C10+C18*C11</f>
        <v>4.0000000000000008E-2</v>
      </c>
      <c r="D19" s="37" t="s">
        <v>1911</v>
      </c>
      <c r="E19" s="35"/>
      <c r="F19" s="35"/>
      <c r="G19" s="12"/>
      <c r="H19" s="12"/>
      <c r="I19" s="12"/>
      <c r="J19" s="12"/>
      <c r="K19" s="12"/>
      <c r="L19" s="12"/>
    </row>
    <row r="20" spans="2:14">
      <c r="B20" s="37" t="s">
        <v>2002</v>
      </c>
      <c r="C20" s="38">
        <f>C19*(1/($C$12/100)-1)</f>
        <v>4.444444444444447E-3</v>
      </c>
      <c r="D20" s="37" t="s">
        <v>1911</v>
      </c>
      <c r="E20" s="35"/>
      <c r="F20" s="35"/>
      <c r="G20" s="12"/>
      <c r="H20" s="12"/>
      <c r="I20" s="12"/>
      <c r="K20" s="12"/>
      <c r="L20" s="12"/>
    </row>
    <row r="21" spans="2:14"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4">
      <c r="B22" s="44" t="s">
        <v>3</v>
      </c>
      <c r="C22" s="12">
        <v>2000</v>
      </c>
      <c r="D22" s="12" t="s">
        <v>4</v>
      </c>
      <c r="E22" s="12"/>
      <c r="F22" s="12"/>
      <c r="G22" s="12"/>
      <c r="H22" s="12"/>
      <c r="I22" s="12"/>
      <c r="J22" s="12"/>
      <c r="K22" s="12"/>
      <c r="L22" s="12"/>
    </row>
    <row r="23" spans="2:14"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4">
      <c r="C24" s="12"/>
      <c r="D24" s="16" t="s">
        <v>1931</v>
      </c>
      <c r="E24" s="16" t="s">
        <v>786</v>
      </c>
      <c r="F24" s="16" t="s">
        <v>1926</v>
      </c>
      <c r="G24" s="12"/>
      <c r="H24" s="12"/>
      <c r="I24" s="12"/>
      <c r="J24" s="12"/>
      <c r="K24" s="12"/>
      <c r="L24" s="12"/>
    </row>
    <row r="25" spans="2:14">
      <c r="C25" s="16" t="s">
        <v>0</v>
      </c>
      <c r="D25" s="16" t="s">
        <v>2005</v>
      </c>
      <c r="E25" s="16" t="s">
        <v>2005</v>
      </c>
      <c r="F25" s="16" t="s">
        <v>2006</v>
      </c>
      <c r="G25" s="16" t="s">
        <v>1997</v>
      </c>
      <c r="H25" s="16" t="s">
        <v>1935</v>
      </c>
      <c r="I25" s="16"/>
      <c r="J25" s="16"/>
      <c r="K25" s="16"/>
      <c r="L25" s="16"/>
      <c r="M25" s="16"/>
      <c r="N25" s="22"/>
    </row>
    <row r="26" spans="2:14">
      <c r="B26" s="44" t="s">
        <v>1</v>
      </c>
      <c r="C26" s="57">
        <v>75000</v>
      </c>
      <c r="D26" s="42">
        <f>$C26*$C$19</f>
        <v>3000.0000000000005</v>
      </c>
      <c r="E26" s="42">
        <f>$C26*$C$20</f>
        <v>333.33333333333354</v>
      </c>
      <c r="F26" s="42">
        <f>D26+E26</f>
        <v>3333.3333333333339</v>
      </c>
      <c r="G26" s="14">
        <f>F26/$C$22</f>
        <v>1.666666666666667</v>
      </c>
      <c r="H26" s="25">
        <f>G26</f>
        <v>1.666666666666667</v>
      </c>
      <c r="K26" s="23"/>
      <c r="L26" s="12"/>
      <c r="M26" s="21"/>
      <c r="N26" s="21"/>
    </row>
    <row r="27" spans="2:14">
      <c r="B27" s="44" t="s">
        <v>2</v>
      </c>
      <c r="C27" s="57">
        <v>150000</v>
      </c>
      <c r="D27" s="42">
        <f>$C27*$C$19</f>
        <v>6000.0000000000009</v>
      </c>
      <c r="E27" s="42">
        <f>$C27*$C$20</f>
        <v>666.66666666666708</v>
      </c>
      <c r="F27" s="42">
        <f>D27+E27</f>
        <v>6666.6666666666679</v>
      </c>
      <c r="G27" s="14">
        <f>F27/$C$22</f>
        <v>3.3333333333333339</v>
      </c>
      <c r="H27" s="25">
        <f>G27</f>
        <v>3.3333333333333339</v>
      </c>
      <c r="K27" s="23"/>
      <c r="L27" s="12"/>
      <c r="M27" s="21"/>
      <c r="N27" s="21"/>
    </row>
    <row r="28" spans="2:14">
      <c r="C28" s="12"/>
      <c r="D28" s="12"/>
      <c r="E28" s="12"/>
      <c r="F28" s="12"/>
      <c r="G28" s="14"/>
      <c r="H28" s="12"/>
      <c r="I28" s="12"/>
      <c r="J28" s="12"/>
      <c r="K28" s="12"/>
      <c r="L28" s="12"/>
    </row>
    <row r="29" spans="2:14">
      <c r="C29" s="12"/>
      <c r="D29" s="12"/>
      <c r="G29" s="12"/>
      <c r="H29" s="12"/>
      <c r="I29" s="12"/>
      <c r="J29" s="12"/>
      <c r="K29" s="12"/>
      <c r="L29" s="12"/>
    </row>
    <row r="30" spans="2:14">
      <c r="B30" s="44" t="s">
        <v>1951</v>
      </c>
      <c r="C30" s="12"/>
      <c r="D30" s="12" t="s">
        <v>1946</v>
      </c>
      <c r="E30" s="12" t="s">
        <v>1947</v>
      </c>
      <c r="F30" s="12"/>
      <c r="G30" s="12"/>
      <c r="H30" s="12"/>
      <c r="I30" s="12"/>
      <c r="J30" s="12"/>
      <c r="K30" s="12"/>
      <c r="L30" s="12"/>
    </row>
    <row r="31" spans="2:14">
      <c r="B31" s="44" t="s">
        <v>1905</v>
      </c>
      <c r="C31" s="44" t="s">
        <v>1944</v>
      </c>
      <c r="D31" s="44" t="s">
        <v>1943</v>
      </c>
      <c r="E31" s="44" t="s">
        <v>1943</v>
      </c>
      <c r="I31" s="12"/>
      <c r="J31" s="12"/>
      <c r="K31" s="12"/>
      <c r="L31" s="12"/>
    </row>
    <row r="32" spans="2:14">
      <c r="B32" s="44" t="s">
        <v>1949</v>
      </c>
      <c r="C32" s="44">
        <v>4.25</v>
      </c>
      <c r="D32" s="44">
        <v>0.46</v>
      </c>
      <c r="E32" s="44" t="s">
        <v>1945</v>
      </c>
      <c r="I32" s="12"/>
      <c r="J32" s="12"/>
      <c r="K32" s="12"/>
      <c r="L32" s="12"/>
    </row>
    <row r="33" spans="2:12">
      <c r="E33" s="44">
        <v>0.56999999999999995</v>
      </c>
      <c r="F33" s="44" t="s">
        <v>1948</v>
      </c>
      <c r="I33" s="12"/>
      <c r="J33" s="12"/>
      <c r="K33" s="12"/>
      <c r="L33" s="12"/>
    </row>
    <row r="34" spans="2:12">
      <c r="B34" s="44" t="s">
        <v>1950</v>
      </c>
      <c r="C34" s="44">
        <v>3.58</v>
      </c>
      <c r="D34" s="44">
        <v>0.78</v>
      </c>
      <c r="I34" s="12"/>
      <c r="J34" s="12"/>
      <c r="K34" s="12"/>
      <c r="L34" s="12"/>
    </row>
    <row r="35" spans="2:12">
      <c r="B35" s="31" t="s">
        <v>1953</v>
      </c>
      <c r="C35" s="40">
        <v>0.63</v>
      </c>
      <c r="D35" s="40">
        <v>4.7E-2</v>
      </c>
      <c r="I35" s="12"/>
      <c r="J35" s="12"/>
      <c r="K35" s="12"/>
      <c r="L35" s="12"/>
    </row>
    <row r="36" spans="2:12">
      <c r="B36" s="44" t="s">
        <v>1952</v>
      </c>
      <c r="C36" s="44">
        <v>5.71</v>
      </c>
      <c r="D36" s="44">
        <v>1.01</v>
      </c>
    </row>
    <row r="37" spans="2:12">
      <c r="B37" s="44" t="s">
        <v>1942</v>
      </c>
      <c r="C37" s="41">
        <f>(C32+C34+C36)/3</f>
        <v>4.5133333333333328</v>
      </c>
      <c r="D37" s="41">
        <f>(D32+D34+D36)/3</f>
        <v>0.75</v>
      </c>
    </row>
    <row r="39" spans="2:12">
      <c r="B39" s="31" t="s">
        <v>1954</v>
      </c>
    </row>
    <row r="40" spans="2:12">
      <c r="B40" s="2"/>
      <c r="C40" s="2"/>
    </row>
    <row r="41" spans="2:12">
      <c r="B41" s="28"/>
      <c r="C41" s="19"/>
      <c r="D41" s="19"/>
      <c r="E41" s="44" t="s">
        <v>2018</v>
      </c>
    </row>
    <row r="42" spans="2:12">
      <c r="B42" s="2"/>
      <c r="C42" s="13" t="s">
        <v>1995</v>
      </c>
      <c r="D42" s="2" t="s">
        <v>1996</v>
      </c>
      <c r="E42" s="44" t="s">
        <v>2016</v>
      </c>
      <c r="F42" s="44" t="s">
        <v>2017</v>
      </c>
      <c r="G42" s="44" t="s">
        <v>2015</v>
      </c>
    </row>
    <row r="43" spans="2:12">
      <c r="B43" s="45" t="s">
        <v>1987</v>
      </c>
      <c r="C43" s="46">
        <v>1.56</v>
      </c>
      <c r="D43" s="47">
        <v>0.26</v>
      </c>
      <c r="E43" s="59">
        <f>C43/2000*150000</f>
        <v>117</v>
      </c>
      <c r="F43" s="65">
        <f>D43/2000*150000</f>
        <v>19.500000000000004</v>
      </c>
      <c r="G43" s="59" t="s">
        <v>1959</v>
      </c>
      <c r="H43" s="65">
        <v>4.0000000000000001E-3</v>
      </c>
      <c r="I43" s="65" t="s">
        <v>2012</v>
      </c>
      <c r="J43" s="65"/>
      <c r="K43" s="65"/>
      <c r="L43" s="60"/>
    </row>
    <row r="44" spans="2:12">
      <c r="B44" s="45" t="s">
        <v>1987</v>
      </c>
      <c r="C44" s="48">
        <v>2.25</v>
      </c>
      <c r="D44" s="48">
        <v>0.63</v>
      </c>
      <c r="E44" s="61">
        <f t="shared" ref="E44:F52" si="0">C44/2000*150000</f>
        <v>168.75</v>
      </c>
      <c r="F44" s="66">
        <f t="shared" si="0"/>
        <v>47.25</v>
      </c>
      <c r="G44" s="61"/>
      <c r="H44" s="66">
        <f>H43</f>
        <v>4.0000000000000001E-3</v>
      </c>
      <c r="I44" s="66" t="s">
        <v>2013</v>
      </c>
      <c r="J44" s="66"/>
      <c r="K44" s="66"/>
      <c r="L44" s="62"/>
    </row>
    <row r="45" spans="2:12">
      <c r="B45" s="45" t="s">
        <v>1988</v>
      </c>
      <c r="C45" s="48">
        <v>0.85</v>
      </c>
      <c r="D45" s="48"/>
      <c r="E45" s="61">
        <f t="shared" si="0"/>
        <v>63.75</v>
      </c>
      <c r="F45" s="66">
        <f t="shared" si="0"/>
        <v>0</v>
      </c>
      <c r="G45" s="61"/>
      <c r="H45" s="66">
        <f>H44*L45</f>
        <v>600</v>
      </c>
      <c r="I45" s="66" t="s">
        <v>2014</v>
      </c>
      <c r="J45" s="66"/>
      <c r="K45" s="66"/>
      <c r="L45" s="62">
        <v>150000</v>
      </c>
    </row>
    <row r="46" spans="2:12">
      <c r="B46" s="45" t="s">
        <v>1989</v>
      </c>
      <c r="C46" s="48">
        <v>1.95</v>
      </c>
      <c r="D46" s="48"/>
      <c r="E46" s="61">
        <f t="shared" si="0"/>
        <v>146.25</v>
      </c>
      <c r="F46" s="66">
        <f t="shared" si="0"/>
        <v>0</v>
      </c>
      <c r="G46" s="61"/>
      <c r="H46" s="66"/>
      <c r="I46" s="66"/>
      <c r="J46" s="66"/>
      <c r="K46" s="66"/>
      <c r="L46" s="62"/>
    </row>
    <row r="47" spans="2:12">
      <c r="B47" s="45" t="s">
        <v>1990</v>
      </c>
      <c r="C47" s="48">
        <v>6.3</v>
      </c>
      <c r="D47" s="48">
        <v>2.34</v>
      </c>
      <c r="E47" s="61">
        <f t="shared" si="0"/>
        <v>472.5</v>
      </c>
      <c r="F47" s="66">
        <f t="shared" si="0"/>
        <v>175.5</v>
      </c>
      <c r="G47" s="61" t="s">
        <v>1958</v>
      </c>
      <c r="H47" s="66">
        <v>0.44</v>
      </c>
      <c r="I47" s="66" t="s">
        <v>2012</v>
      </c>
      <c r="J47" s="66"/>
      <c r="K47" s="66"/>
      <c r="L47" s="62"/>
    </row>
    <row r="48" spans="2:12">
      <c r="B48" s="45" t="s">
        <v>1991</v>
      </c>
      <c r="C48" s="48">
        <v>5.65</v>
      </c>
      <c r="D48" s="48">
        <v>0.24</v>
      </c>
      <c r="E48" s="61">
        <f t="shared" si="0"/>
        <v>423.75000000000006</v>
      </c>
      <c r="F48" s="66">
        <f t="shared" si="0"/>
        <v>18</v>
      </c>
      <c r="G48" s="61"/>
      <c r="H48" s="66">
        <f>H47</f>
        <v>0.44</v>
      </c>
      <c r="I48" s="66" t="s">
        <v>2013</v>
      </c>
      <c r="J48" s="66"/>
      <c r="K48" s="66"/>
      <c r="L48" s="62"/>
    </row>
    <row r="49" spans="2:12">
      <c r="B49" s="45" t="s">
        <v>1992</v>
      </c>
      <c r="C49" s="48">
        <v>10.029999999999999</v>
      </c>
      <c r="D49" s="48">
        <v>0.45</v>
      </c>
      <c r="E49" s="61">
        <f t="shared" si="0"/>
        <v>752.24999999999989</v>
      </c>
      <c r="F49" s="66">
        <f t="shared" si="0"/>
        <v>33.75</v>
      </c>
      <c r="G49" s="61"/>
      <c r="H49" s="66">
        <f>H48*L49</f>
        <v>66000</v>
      </c>
      <c r="I49" s="66" t="s">
        <v>2014</v>
      </c>
      <c r="J49" s="66"/>
      <c r="K49" s="66"/>
      <c r="L49" s="62">
        <v>150000</v>
      </c>
    </row>
    <row r="50" spans="2:12">
      <c r="B50" s="45" t="s">
        <v>1993</v>
      </c>
      <c r="C50" s="48">
        <v>1.5</v>
      </c>
      <c r="D50" s="48"/>
      <c r="E50" s="61">
        <f t="shared" si="0"/>
        <v>112.5</v>
      </c>
      <c r="F50" s="66">
        <f t="shared" si="0"/>
        <v>0</v>
      </c>
      <c r="G50" s="61"/>
      <c r="H50" s="66"/>
      <c r="I50" s="66"/>
      <c r="J50" s="66"/>
      <c r="K50" s="66"/>
      <c r="L50" s="62"/>
    </row>
    <row r="51" spans="2:12">
      <c r="B51" s="45" t="s">
        <v>1994</v>
      </c>
      <c r="C51" s="48">
        <v>2.2000000000000002</v>
      </c>
      <c r="D51" s="48"/>
      <c r="E51" s="63">
        <f t="shared" si="0"/>
        <v>165</v>
      </c>
      <c r="F51" s="67">
        <f t="shared" si="0"/>
        <v>0</v>
      </c>
      <c r="G51" s="61" t="s">
        <v>1986</v>
      </c>
      <c r="H51" s="66">
        <v>2.9999999999999997E-4</v>
      </c>
      <c r="I51" s="66" t="s">
        <v>2012</v>
      </c>
      <c r="J51" s="66"/>
      <c r="K51" s="66"/>
      <c r="L51" s="62"/>
    </row>
    <row r="52" spans="2:12">
      <c r="B52" s="44" t="s">
        <v>1942</v>
      </c>
      <c r="C52" s="41">
        <f>AVERAGE(C43:C51)</f>
        <v>3.5877777777777786</v>
      </c>
      <c r="D52" s="41">
        <f>AVERAGE(D43:D51)</f>
        <v>0.78400000000000003</v>
      </c>
      <c r="E52" s="68">
        <f t="shared" si="0"/>
        <v>269.08333333333343</v>
      </c>
      <c r="F52" s="69">
        <f t="shared" si="0"/>
        <v>58.800000000000004</v>
      </c>
      <c r="G52" s="61"/>
      <c r="H52" s="66">
        <f>H51</f>
        <v>2.9999999999999997E-4</v>
      </c>
      <c r="I52" s="66" t="s">
        <v>2013</v>
      </c>
      <c r="J52" s="66"/>
      <c r="K52" s="66"/>
      <c r="L52" s="62"/>
    </row>
    <row r="53" spans="2:12">
      <c r="G53" s="63"/>
      <c r="H53" s="67">
        <f>H52*L53</f>
        <v>44.999999999999993</v>
      </c>
      <c r="I53" s="67" t="s">
        <v>2014</v>
      </c>
      <c r="J53" s="67"/>
      <c r="K53" s="67"/>
      <c r="L53" s="64">
        <v>150000</v>
      </c>
    </row>
    <row r="54" spans="2:12">
      <c r="E54" s="71" t="s">
        <v>2020</v>
      </c>
    </row>
    <row r="55" spans="2:12">
      <c r="B55" s="70" t="s">
        <v>2019</v>
      </c>
      <c r="C55" s="44">
        <v>7.4999999999999997E-2</v>
      </c>
      <c r="D55" s="44" t="s">
        <v>2024</v>
      </c>
      <c r="E55" s="44" t="s">
        <v>2021</v>
      </c>
      <c r="F55" s="44" t="s">
        <v>2022</v>
      </c>
    </row>
    <row r="58" spans="2:12">
      <c r="B58" s="44" t="s">
        <v>2023</v>
      </c>
      <c r="C58" s="26">
        <v>150000</v>
      </c>
      <c r="D58" s="44" t="s">
        <v>1907</v>
      </c>
      <c r="F58" s="26">
        <v>120000</v>
      </c>
      <c r="G58" s="44" t="s">
        <v>1907</v>
      </c>
    </row>
    <row r="59" spans="2:12">
      <c r="C59" s="26">
        <v>2000</v>
      </c>
      <c r="D59" s="44" t="s">
        <v>2024</v>
      </c>
      <c r="F59" s="26">
        <v>2000</v>
      </c>
      <c r="G59" s="44" t="s">
        <v>2024</v>
      </c>
    </row>
    <row r="60" spans="2:12">
      <c r="C60" s="26">
        <v>0.56999999999999995</v>
      </c>
      <c r="D60" s="44" t="s">
        <v>2025</v>
      </c>
      <c r="F60" s="44">
        <f>F61*F59/F58</f>
        <v>7.4999999999999997E-2</v>
      </c>
      <c r="G60" s="44" t="s">
        <v>2025</v>
      </c>
    </row>
    <row r="61" spans="2:12">
      <c r="C61" s="44">
        <f>C60/C59*C58</f>
        <v>42.75</v>
      </c>
      <c r="D61" s="44" t="s">
        <v>2026</v>
      </c>
      <c r="F61" s="26">
        <v>4.5</v>
      </c>
      <c r="G61" s="44" t="s">
        <v>2026</v>
      </c>
    </row>
  </sheetData>
  <mergeCells count="2">
    <mergeCell ref="B4:D4"/>
    <mergeCell ref="B14:D14"/>
  </mergeCells>
  <conditionalFormatting sqref="N26">
    <cfRule type="cellIs" dxfId="11" priority="2" operator="equal">
      <formula>"Yes"</formula>
    </cfRule>
  </conditionalFormatting>
  <conditionalFormatting sqref="N27">
    <cfRule type="cellIs" dxfId="10" priority="1" operator="equal">
      <formula>"Yes"</formula>
    </cfRule>
  </conditionalFormatting>
  <hyperlinks>
    <hyperlink ref="O5" r:id="rId1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42"/>
  <sheetViews>
    <sheetView workbookViewId="0">
      <selection activeCell="B41" sqref="B41"/>
    </sheetView>
  </sheetViews>
  <sheetFormatPr defaultRowHeight="14.4"/>
  <cols>
    <col min="2" max="2" width="57.33203125" bestFit="1" customWidth="1"/>
    <col min="3" max="3" width="15.6640625" bestFit="1" customWidth="1"/>
    <col min="4" max="4" width="16.109375" bestFit="1" customWidth="1"/>
    <col min="5" max="5" width="13.21875" customWidth="1"/>
    <col min="6" max="6" width="9.109375" bestFit="1" customWidth="1"/>
    <col min="11" max="11" width="17.33203125" bestFit="1" customWidth="1"/>
    <col min="13" max="13" width="10.5546875" bestFit="1" customWidth="1"/>
    <col min="14" max="14" width="15.88671875" bestFit="1" customWidth="1"/>
  </cols>
  <sheetData>
    <row r="1" spans="2:20">
      <c r="B1" t="s">
        <v>1923</v>
      </c>
      <c r="C1" t="s">
        <v>243</v>
      </c>
      <c r="N1" s="16" t="s">
        <v>823</v>
      </c>
      <c r="O1" s="16" t="s">
        <v>824</v>
      </c>
      <c r="P1" s="16" t="s">
        <v>825</v>
      </c>
      <c r="Q1" s="16" t="s">
        <v>1872</v>
      </c>
      <c r="R1" s="16" t="s">
        <v>1873</v>
      </c>
      <c r="S1" s="16" t="s">
        <v>1874</v>
      </c>
      <c r="T1" s="22" t="s">
        <v>1875</v>
      </c>
    </row>
    <row r="2" spans="2:20">
      <c r="B2" t="s">
        <v>826</v>
      </c>
      <c r="C2" s="3" t="s">
        <v>244</v>
      </c>
      <c r="D2" s="3"/>
      <c r="N2" t="str">
        <f>IF(ISERROR(VLOOKUP($C$2,'Washington TAPs'!$B:$F,1,FALSE)),"Not Found","Yes")</f>
        <v>Yes</v>
      </c>
      <c r="O2" t="str">
        <f>IFERROR(VLOOKUP($C$2,HAPList!$A:$E,4,FALSE),"Not Found")</f>
        <v>No</v>
      </c>
      <c r="P2" t="str">
        <f>IFERROR(VLOOKUP($C$2,HAPList!$A:$E,5,FALSE),"Not Found")</f>
        <v>No</v>
      </c>
      <c r="Q2" s="23">
        <v>9.31</v>
      </c>
      <c r="R2" s="12" t="s">
        <v>19</v>
      </c>
      <c r="S2" s="21">
        <f>IF($R2="24-hr",$F25/365,IF($R2="year",$F25,"Not found"))</f>
        <v>8.0136986301369877</v>
      </c>
      <c r="T2" s="21" t="str">
        <f>IF(S2&gt;$Q2,"Yes","No")</f>
        <v>No</v>
      </c>
    </row>
    <row r="3" spans="2:20">
      <c r="C3" s="2"/>
      <c r="N3" t="str">
        <f>IF(ISERROR(VLOOKUP($C$2,'Washington TAPs'!$B:$F,1,FALSE)),"Not Found","Yes")</f>
        <v>Yes</v>
      </c>
      <c r="O3" t="str">
        <f>IFERROR(VLOOKUP($C$2,HAPList!$A:$E,4,FALSE),"Not Found")</f>
        <v>No</v>
      </c>
      <c r="P3" t="str">
        <f>IFERROR(VLOOKUP($C$2,HAPList!$A:$E,5,FALSE),"Not Found")</f>
        <v>No</v>
      </c>
      <c r="Q3" s="23">
        <v>9.31</v>
      </c>
      <c r="R3" s="12" t="s">
        <v>19</v>
      </c>
      <c r="S3" s="21">
        <f>IF($R3="24-hr",$F26/365,IF($R3="year",$F26,"Not found"))</f>
        <v>16.027397260273975</v>
      </c>
      <c r="T3" s="21" t="str">
        <f>IF(S3&gt;$Q3,"Yes","No")</f>
        <v>Yes</v>
      </c>
    </row>
    <row r="4" spans="2:20">
      <c r="B4" s="78" t="s">
        <v>1925</v>
      </c>
      <c r="C4" s="78"/>
      <c r="D4" s="78"/>
      <c r="E4" s="32"/>
      <c r="F4" s="33"/>
      <c r="N4" s="12"/>
      <c r="O4" s="12"/>
      <c r="P4" s="12"/>
      <c r="Q4" s="12"/>
      <c r="R4" s="12"/>
    </row>
    <row r="5" spans="2:20">
      <c r="B5" s="29" t="s">
        <v>1914</v>
      </c>
      <c r="C5" s="30" t="s">
        <v>1921</v>
      </c>
      <c r="D5" s="30" t="s">
        <v>787</v>
      </c>
      <c r="E5" s="34"/>
      <c r="F5" s="34"/>
      <c r="O5" s="27" t="s">
        <v>1910</v>
      </c>
    </row>
    <row r="6" spans="2:20">
      <c r="B6" s="31" t="s">
        <v>1915</v>
      </c>
      <c r="C6" s="40">
        <v>0.78</v>
      </c>
      <c r="D6" s="31" t="s">
        <v>1911</v>
      </c>
      <c r="E6" s="35" t="s">
        <v>1937</v>
      </c>
      <c r="F6" s="35"/>
      <c r="G6" s="12"/>
      <c r="H6" s="12"/>
    </row>
    <row r="7" spans="2:20">
      <c r="B7" s="31" t="s">
        <v>2011</v>
      </c>
      <c r="C7" s="31">
        <v>25</v>
      </c>
      <c r="D7" s="31" t="s">
        <v>1912</v>
      </c>
      <c r="E7" s="35" t="s">
        <v>1936</v>
      </c>
      <c r="F7" s="35"/>
      <c r="G7" s="12"/>
      <c r="H7" s="12"/>
    </row>
    <row r="8" spans="2:20">
      <c r="B8" s="31" t="s">
        <v>1927</v>
      </c>
      <c r="C8" s="31">
        <v>95</v>
      </c>
      <c r="D8" s="31" t="s">
        <v>1912</v>
      </c>
      <c r="E8" s="35" t="s">
        <v>1938</v>
      </c>
      <c r="F8" s="35"/>
      <c r="G8" s="12"/>
      <c r="H8" s="12"/>
    </row>
    <row r="9" spans="2:20">
      <c r="B9" s="31" t="s">
        <v>1928</v>
      </c>
      <c r="C9" s="31">
        <v>90</v>
      </c>
      <c r="D9" s="31" t="s">
        <v>1912</v>
      </c>
      <c r="E9" s="35" t="s">
        <v>1939</v>
      </c>
      <c r="F9" s="35"/>
      <c r="G9" s="12"/>
      <c r="H9" s="12"/>
      <c r="I9" s="12"/>
      <c r="J9" s="12"/>
      <c r="K9" s="12"/>
      <c r="L9" s="12"/>
    </row>
    <row r="10" spans="2:20">
      <c r="B10" s="31" t="s">
        <v>1919</v>
      </c>
      <c r="C10" s="31">
        <v>0.4</v>
      </c>
      <c r="D10" s="31"/>
      <c r="E10" s="35" t="s">
        <v>1940</v>
      </c>
      <c r="F10" s="35"/>
      <c r="G10" s="12"/>
      <c r="H10" s="12"/>
      <c r="I10" s="12"/>
      <c r="J10" s="12"/>
      <c r="K10" s="12"/>
      <c r="L10" s="12"/>
    </row>
    <row r="11" spans="2:20">
      <c r="B11" s="31" t="s">
        <v>1918</v>
      </c>
      <c r="C11" s="31">
        <v>0.4</v>
      </c>
      <c r="D11" s="31"/>
      <c r="E11" s="35" t="s">
        <v>1941</v>
      </c>
      <c r="F11" s="35"/>
      <c r="G11" s="12"/>
      <c r="H11" s="12"/>
      <c r="I11" s="12"/>
      <c r="J11" s="12"/>
      <c r="K11" s="12"/>
      <c r="L11" s="12"/>
    </row>
    <row r="12" spans="2:20">
      <c r="B12" s="31" t="s">
        <v>1913</v>
      </c>
      <c r="C12" s="31">
        <v>90</v>
      </c>
      <c r="D12" s="31" t="s">
        <v>1912</v>
      </c>
      <c r="E12" s="35"/>
      <c r="F12" s="35"/>
      <c r="G12" s="12"/>
      <c r="H12" s="12"/>
      <c r="I12" s="12"/>
      <c r="J12" s="12"/>
      <c r="K12" s="12"/>
      <c r="L12" s="12"/>
    </row>
    <row r="13" spans="2:20">
      <c r="B13" s="12"/>
      <c r="C13" s="12"/>
      <c r="D13" s="12"/>
      <c r="E13" s="35"/>
      <c r="F13" s="35"/>
      <c r="G13" s="12"/>
      <c r="H13" s="12"/>
      <c r="I13" s="12"/>
      <c r="J13" s="12"/>
      <c r="K13" s="12"/>
      <c r="L13" s="12"/>
    </row>
    <row r="14" spans="2:20">
      <c r="B14" s="79" t="s">
        <v>1932</v>
      </c>
      <c r="C14" s="79"/>
      <c r="D14" s="79"/>
      <c r="E14" s="35"/>
      <c r="F14" s="35"/>
      <c r="G14" s="12"/>
      <c r="H14" s="12"/>
      <c r="I14" s="12"/>
      <c r="J14" s="12"/>
      <c r="K14" s="12"/>
      <c r="L14" s="12"/>
    </row>
    <row r="15" spans="2:20">
      <c r="B15" s="36" t="s">
        <v>1916</v>
      </c>
      <c r="C15" s="36" t="s">
        <v>1921</v>
      </c>
      <c r="D15" s="36" t="s">
        <v>787</v>
      </c>
      <c r="E15" s="34"/>
      <c r="F15" s="34"/>
      <c r="G15" s="12"/>
      <c r="H15" s="12"/>
      <c r="I15" s="12"/>
      <c r="J15" s="12"/>
      <c r="K15" s="12"/>
      <c r="L15" s="12"/>
    </row>
    <row r="16" spans="2:20">
      <c r="B16" s="37" t="s">
        <v>1917</v>
      </c>
      <c r="C16" s="37">
        <f>$C$6*(1-$C$7/100)</f>
        <v>0.58499999999999996</v>
      </c>
      <c r="D16" s="37" t="s">
        <v>1911</v>
      </c>
      <c r="E16" s="35"/>
      <c r="F16" s="35"/>
      <c r="G16" s="12"/>
      <c r="H16" s="12"/>
      <c r="I16" s="12"/>
      <c r="J16" s="12"/>
      <c r="K16" s="12"/>
      <c r="L16" s="12"/>
    </row>
    <row r="17" spans="2:12">
      <c r="B17" s="37" t="s">
        <v>1920</v>
      </c>
      <c r="C17" s="38">
        <f>$C$16*(1-$C$9/100)</f>
        <v>5.8499999999999983E-2</v>
      </c>
      <c r="D17" s="37" t="s">
        <v>1911</v>
      </c>
      <c r="E17" s="35"/>
      <c r="F17" s="35"/>
      <c r="G17" s="12"/>
      <c r="H17" s="12"/>
      <c r="I17" s="12"/>
      <c r="J17" s="12"/>
      <c r="K17" s="12"/>
      <c r="L17" s="12"/>
    </row>
    <row r="18" spans="2:12">
      <c r="B18" s="37" t="s">
        <v>1929</v>
      </c>
      <c r="C18" s="38">
        <f>$C$16*(1-$C$8/100)</f>
        <v>2.9250000000000023E-2</v>
      </c>
      <c r="D18" s="37" t="s">
        <v>1911</v>
      </c>
      <c r="E18" s="35"/>
      <c r="F18" s="35"/>
      <c r="G18" s="12"/>
      <c r="H18" s="12"/>
      <c r="I18" s="12"/>
      <c r="J18" s="12"/>
      <c r="K18" s="12"/>
      <c r="L18" s="12"/>
    </row>
    <row r="19" spans="2:12">
      <c r="B19" s="37" t="s">
        <v>1930</v>
      </c>
      <c r="C19" s="38">
        <f>C17*C10+C18*C11</f>
        <v>3.5100000000000006E-2</v>
      </c>
      <c r="D19" s="37" t="s">
        <v>1911</v>
      </c>
      <c r="E19" s="35"/>
      <c r="F19" s="35"/>
      <c r="G19" s="12"/>
      <c r="H19" s="12"/>
      <c r="I19" s="12"/>
      <c r="J19" s="12"/>
      <c r="K19" s="12"/>
      <c r="L19" s="12"/>
    </row>
    <row r="20" spans="2:12">
      <c r="B20" s="37" t="s">
        <v>1922</v>
      </c>
      <c r="C20" s="38">
        <f>C19*(1/($C$12/100)-1)</f>
        <v>3.9000000000000024E-3</v>
      </c>
      <c r="D20" s="37" t="s">
        <v>1911</v>
      </c>
      <c r="E20" s="35"/>
      <c r="F20" s="35"/>
      <c r="G20" s="12"/>
      <c r="H20" s="12"/>
      <c r="I20" s="12"/>
      <c r="K20" s="12"/>
      <c r="L20" s="12"/>
    </row>
    <row r="21" spans="2:12"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2">
      <c r="B22" t="s">
        <v>3</v>
      </c>
      <c r="C22" s="12">
        <v>2000</v>
      </c>
      <c r="D22" s="12" t="s">
        <v>4</v>
      </c>
      <c r="E22" s="12"/>
      <c r="F22" s="12"/>
      <c r="G22" s="12"/>
      <c r="H22" s="12"/>
      <c r="I22" s="12"/>
      <c r="J22" s="12"/>
      <c r="K22" s="12"/>
      <c r="L22" s="12"/>
    </row>
    <row r="23" spans="2:12">
      <c r="C23" s="12"/>
      <c r="D23" s="16" t="s">
        <v>1931</v>
      </c>
      <c r="E23" s="16" t="s">
        <v>786</v>
      </c>
      <c r="F23" s="16" t="s">
        <v>1926</v>
      </c>
      <c r="H23" s="12"/>
      <c r="I23" s="12"/>
      <c r="J23" s="12"/>
      <c r="K23" s="12"/>
      <c r="L23" s="12"/>
    </row>
    <row r="24" spans="2:12">
      <c r="C24" s="16" t="s">
        <v>2008</v>
      </c>
      <c r="D24" s="16" t="s">
        <v>2007</v>
      </c>
      <c r="E24" s="16" t="s">
        <v>1878</v>
      </c>
      <c r="F24" s="16" t="s">
        <v>1878</v>
      </c>
      <c r="G24" s="16" t="s">
        <v>1879</v>
      </c>
      <c r="H24" s="16" t="s">
        <v>2010</v>
      </c>
      <c r="L24" s="12"/>
    </row>
    <row r="25" spans="2:12">
      <c r="B25" t="s">
        <v>1</v>
      </c>
      <c r="C25" s="57">
        <v>75000</v>
      </c>
      <c r="D25" s="42">
        <f>$C25*$C$19</f>
        <v>2632.5000000000005</v>
      </c>
      <c r="E25" s="42">
        <f>$C25*$C$20</f>
        <v>292.50000000000017</v>
      </c>
      <c r="F25" s="42">
        <f>D25+E25</f>
        <v>2925.0000000000005</v>
      </c>
      <c r="G25" s="14">
        <f>F25/$C$22</f>
        <v>1.4625000000000001</v>
      </c>
      <c r="H25" s="25">
        <f>G25</f>
        <v>1.4625000000000001</v>
      </c>
    </row>
    <row r="26" spans="2:12">
      <c r="B26" t="s">
        <v>2</v>
      </c>
      <c r="C26" s="57">
        <v>150000</v>
      </c>
      <c r="D26" s="42">
        <f>$C26*$C$19</f>
        <v>5265.0000000000009</v>
      </c>
      <c r="E26" s="42">
        <f>$C26*$C$20</f>
        <v>585.00000000000034</v>
      </c>
      <c r="F26" s="42">
        <f>D26+E26</f>
        <v>5850.0000000000009</v>
      </c>
      <c r="G26" s="14">
        <f>F26/$C$22</f>
        <v>2.9250000000000003</v>
      </c>
      <c r="H26" s="25">
        <f>G26</f>
        <v>2.9250000000000003</v>
      </c>
    </row>
    <row r="27" spans="2:12">
      <c r="C27" s="12"/>
      <c r="D27" s="12"/>
      <c r="E27" s="12"/>
      <c r="F27" s="12"/>
      <c r="G27" s="14"/>
    </row>
    <row r="28" spans="2:12">
      <c r="C28" s="12"/>
      <c r="D28" s="12"/>
      <c r="G28" s="12"/>
      <c r="H28" s="12"/>
      <c r="I28" s="12"/>
      <c r="J28" s="12"/>
      <c r="K28" s="12"/>
    </row>
    <row r="29" spans="2:12">
      <c r="B29" t="s">
        <v>1951</v>
      </c>
      <c r="C29" s="12"/>
      <c r="D29" s="12" t="s">
        <v>1946</v>
      </c>
      <c r="E29" s="12" t="s">
        <v>1947</v>
      </c>
      <c r="F29" s="12"/>
      <c r="G29" s="12"/>
      <c r="H29" s="12"/>
      <c r="I29" s="12"/>
      <c r="J29" s="12"/>
      <c r="K29" s="12"/>
      <c r="L29" s="12"/>
    </row>
    <row r="30" spans="2:12">
      <c r="B30" t="s">
        <v>1905</v>
      </c>
      <c r="C30" t="s">
        <v>1944</v>
      </c>
      <c r="D30" t="s">
        <v>1943</v>
      </c>
      <c r="E30" t="s">
        <v>1943</v>
      </c>
      <c r="I30" s="12"/>
      <c r="J30" s="12"/>
      <c r="K30" s="12"/>
      <c r="L30" s="12"/>
    </row>
    <row r="31" spans="2:12">
      <c r="B31" t="s">
        <v>1949</v>
      </c>
      <c r="C31">
        <v>4.25</v>
      </c>
      <c r="D31">
        <v>0.46</v>
      </c>
      <c r="E31" t="s">
        <v>1945</v>
      </c>
      <c r="I31" s="12"/>
      <c r="J31" s="12"/>
      <c r="K31" s="12"/>
      <c r="L31" s="12"/>
    </row>
    <row r="32" spans="2:12">
      <c r="E32">
        <v>0.56999999999999995</v>
      </c>
      <c r="F32" t="s">
        <v>1948</v>
      </c>
      <c r="I32" s="12"/>
      <c r="J32" s="12"/>
      <c r="K32" s="12"/>
      <c r="L32" s="12"/>
    </row>
    <row r="33" spans="2:12">
      <c r="B33" t="s">
        <v>1950</v>
      </c>
      <c r="C33">
        <v>3.58</v>
      </c>
      <c r="D33">
        <v>0.78</v>
      </c>
      <c r="I33" s="12"/>
      <c r="J33" s="12"/>
      <c r="K33" s="12"/>
      <c r="L33" s="12"/>
    </row>
    <row r="34" spans="2:12">
      <c r="B34" s="31" t="s">
        <v>1953</v>
      </c>
      <c r="C34" s="40">
        <v>0.63</v>
      </c>
      <c r="D34" s="40">
        <v>4.7E-2</v>
      </c>
      <c r="I34" s="12"/>
      <c r="J34" s="12"/>
      <c r="K34" s="12"/>
      <c r="L34" s="12"/>
    </row>
    <row r="35" spans="2:12">
      <c r="B35" t="s">
        <v>1952</v>
      </c>
      <c r="C35">
        <v>5.71</v>
      </c>
      <c r="D35">
        <v>1.01</v>
      </c>
      <c r="L35" s="12"/>
    </row>
    <row r="36" spans="2:12">
      <c r="B36" t="s">
        <v>1942</v>
      </c>
      <c r="C36" s="41">
        <f>(C31+C33+C35)/3</f>
        <v>4.5133333333333328</v>
      </c>
      <c r="D36" s="41">
        <f>(D31+D33+D35)/3</f>
        <v>0.75</v>
      </c>
    </row>
    <row r="38" spans="2:12">
      <c r="B38" s="31" t="s">
        <v>2027</v>
      </c>
    </row>
    <row r="39" spans="2:12">
      <c r="B39" s="2"/>
      <c r="C39" s="2"/>
    </row>
    <row r="40" spans="2:12">
      <c r="B40" s="28"/>
      <c r="C40" s="19"/>
      <c r="D40" s="19"/>
    </row>
    <row r="41" spans="2:12">
      <c r="B41" s="2"/>
      <c r="C41" s="13"/>
      <c r="D41" s="2"/>
    </row>
    <row r="42" spans="2:12">
      <c r="C42" s="13"/>
      <c r="D42" s="2"/>
    </row>
  </sheetData>
  <mergeCells count="2">
    <mergeCell ref="B4:D4"/>
    <mergeCell ref="B14:D14"/>
  </mergeCells>
  <conditionalFormatting sqref="T2">
    <cfRule type="cellIs" dxfId="9" priority="2" operator="equal">
      <formula>"Yes"</formula>
    </cfRule>
  </conditionalFormatting>
  <conditionalFormatting sqref="T3">
    <cfRule type="cellIs" dxfId="8" priority="1" operator="equal">
      <formula>"Yes"</formula>
    </cfRule>
  </conditionalFormatting>
  <hyperlinks>
    <hyperlink ref="O5" r:id="rId1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26" sqref="I26:I27"/>
    </sheetView>
  </sheetViews>
  <sheetFormatPr defaultRowHeight="14.4"/>
  <cols>
    <col min="1" max="1" width="33.6640625" bestFit="1" customWidth="1"/>
    <col min="2" max="2" width="4.33203125" style="44" bestFit="1" customWidth="1"/>
    <col min="4" max="11" width="10.77734375" customWidth="1"/>
  </cols>
  <sheetData>
    <row r="1" spans="1:11">
      <c r="D1" s="80" t="s">
        <v>2009</v>
      </c>
      <c r="E1" s="80"/>
      <c r="F1" s="80"/>
      <c r="G1" s="80"/>
      <c r="H1" s="80"/>
      <c r="I1" s="80"/>
      <c r="J1" s="80"/>
      <c r="K1" s="80"/>
    </row>
    <row r="2" spans="1:11">
      <c r="A2" s="72" t="s">
        <v>1962</v>
      </c>
      <c r="B2" s="72" t="s">
        <v>1985</v>
      </c>
      <c r="C2" s="45" t="s">
        <v>1983</v>
      </c>
      <c r="D2" s="45" t="s">
        <v>1984</v>
      </c>
      <c r="E2" s="45" t="s">
        <v>1956</v>
      </c>
      <c r="F2" s="45" t="s">
        <v>1961</v>
      </c>
      <c r="G2" s="45" t="s">
        <v>1957</v>
      </c>
      <c r="H2" s="45" t="s">
        <v>1960</v>
      </c>
      <c r="I2" s="45" t="s">
        <v>1880</v>
      </c>
      <c r="J2" s="45" t="s">
        <v>1955</v>
      </c>
    </row>
    <row r="3" spans="1:11">
      <c r="A3" s="73" t="s">
        <v>1963</v>
      </c>
      <c r="B3" s="74">
        <v>97</v>
      </c>
      <c r="C3" s="75">
        <v>2400</v>
      </c>
      <c r="D3" s="49">
        <v>0.17</v>
      </c>
      <c r="E3" s="49">
        <v>0.17</v>
      </c>
      <c r="F3" s="49">
        <v>0.17</v>
      </c>
      <c r="G3" s="49">
        <v>0.16</v>
      </c>
      <c r="H3" s="49">
        <v>2.44</v>
      </c>
      <c r="I3" s="49">
        <v>0.2</v>
      </c>
      <c r="J3" s="49">
        <v>0.53</v>
      </c>
    </row>
    <row r="4" spans="1:11">
      <c r="A4" s="73" t="s">
        <v>1964</v>
      </c>
      <c r="B4" s="74">
        <v>68</v>
      </c>
      <c r="C4" s="75">
        <f>C3</f>
        <v>2400</v>
      </c>
      <c r="D4" s="50">
        <v>0.08</v>
      </c>
      <c r="E4" s="51">
        <v>0.08</v>
      </c>
      <c r="F4" s="49">
        <v>0.08</v>
      </c>
      <c r="G4" s="52">
        <v>0.08</v>
      </c>
      <c r="H4" s="52">
        <v>1.2</v>
      </c>
      <c r="I4" s="49">
        <v>0.1</v>
      </c>
      <c r="J4" s="49">
        <v>0.26</v>
      </c>
    </row>
    <row r="5" spans="1:11">
      <c r="A5" s="73" t="s">
        <v>1965</v>
      </c>
      <c r="B5" s="74">
        <v>75</v>
      </c>
      <c r="C5" s="75">
        <v>50</v>
      </c>
      <c r="D5" s="50">
        <v>0</v>
      </c>
      <c r="E5" s="51">
        <v>0</v>
      </c>
      <c r="F5" s="49">
        <v>0</v>
      </c>
      <c r="G5" s="52">
        <v>0</v>
      </c>
      <c r="H5" s="49">
        <v>0.03</v>
      </c>
      <c r="I5" s="49">
        <v>0</v>
      </c>
      <c r="J5" s="49">
        <v>0.01</v>
      </c>
    </row>
    <row r="6" spans="1:11">
      <c r="A6" s="73" t="s">
        <v>1966</v>
      </c>
      <c r="B6" s="74">
        <v>75</v>
      </c>
      <c r="C6" s="75">
        <v>20</v>
      </c>
      <c r="D6" s="50">
        <v>0</v>
      </c>
      <c r="E6" s="51">
        <v>0</v>
      </c>
      <c r="F6" s="49">
        <v>0</v>
      </c>
      <c r="G6" s="52">
        <v>0</v>
      </c>
      <c r="H6" s="49">
        <v>0.01</v>
      </c>
      <c r="I6" s="49">
        <v>0</v>
      </c>
      <c r="J6" s="49">
        <v>0</v>
      </c>
    </row>
    <row r="7" spans="1:11">
      <c r="A7" s="76" t="s">
        <v>1967</v>
      </c>
      <c r="B7" s="74">
        <v>15</v>
      </c>
      <c r="C7" s="75">
        <v>20</v>
      </c>
      <c r="D7" s="50">
        <v>0</v>
      </c>
      <c r="E7" s="51">
        <v>0</v>
      </c>
      <c r="F7" s="49">
        <v>0</v>
      </c>
      <c r="G7" s="52">
        <v>0</v>
      </c>
      <c r="H7" s="49">
        <v>0</v>
      </c>
      <c r="I7" s="49">
        <v>0</v>
      </c>
      <c r="J7" s="49">
        <v>0</v>
      </c>
    </row>
    <row r="8" spans="1:11">
      <c r="A8" s="73" t="s">
        <v>1968</v>
      </c>
      <c r="B8" s="74">
        <v>45</v>
      </c>
      <c r="C8" s="75">
        <v>2400</v>
      </c>
      <c r="D8" s="50">
        <v>0.04</v>
      </c>
      <c r="E8" s="51">
        <v>0.04</v>
      </c>
      <c r="F8" s="49">
        <v>0.04</v>
      </c>
      <c r="G8" s="52">
        <v>0.03</v>
      </c>
      <c r="H8" s="49">
        <v>0.53</v>
      </c>
      <c r="I8" s="49">
        <v>0.04</v>
      </c>
      <c r="J8" s="49">
        <v>0.11</v>
      </c>
    </row>
    <row r="9" spans="1:11">
      <c r="A9" s="76" t="s">
        <v>1969</v>
      </c>
      <c r="B9" s="74">
        <v>97</v>
      </c>
      <c r="C9" s="75">
        <f>1500</f>
        <v>1500</v>
      </c>
      <c r="D9" s="50">
        <v>0.11</v>
      </c>
      <c r="E9" s="51">
        <v>0.11</v>
      </c>
      <c r="F9" s="49">
        <v>0.11</v>
      </c>
      <c r="G9" s="52">
        <v>0.1</v>
      </c>
      <c r="H9" s="49">
        <v>1.52</v>
      </c>
      <c r="I9" s="49">
        <v>0.12</v>
      </c>
      <c r="J9" s="49">
        <v>0.33</v>
      </c>
    </row>
    <row r="10" spans="1:11">
      <c r="A10" s="73" t="s">
        <v>1970</v>
      </c>
      <c r="B10" s="74">
        <v>37</v>
      </c>
      <c r="C10" s="75">
        <f>C8</f>
        <v>2400</v>
      </c>
      <c r="D10" s="53">
        <v>0.05</v>
      </c>
      <c r="E10" s="51">
        <v>0.05</v>
      </c>
      <c r="F10" s="49">
        <v>0.05</v>
      </c>
      <c r="G10" s="52">
        <v>0.05</v>
      </c>
      <c r="H10" s="49">
        <v>0.72</v>
      </c>
      <c r="I10" s="49">
        <v>0.06</v>
      </c>
      <c r="J10" s="49">
        <v>0.16</v>
      </c>
    </row>
    <row r="11" spans="1:11">
      <c r="A11" s="77" t="s">
        <v>1971</v>
      </c>
      <c r="B11" s="75">
        <v>37</v>
      </c>
      <c r="C11" s="75">
        <v>20</v>
      </c>
      <c r="D11" s="53">
        <v>0</v>
      </c>
      <c r="E11" s="51">
        <v>0</v>
      </c>
      <c r="F11" s="49">
        <v>0</v>
      </c>
      <c r="G11" s="52">
        <v>0</v>
      </c>
      <c r="H11" s="49">
        <v>0</v>
      </c>
      <c r="I11" s="49">
        <v>0</v>
      </c>
      <c r="J11" s="49">
        <v>0</v>
      </c>
    </row>
    <row r="12" spans="1:11">
      <c r="A12" s="77" t="s">
        <v>1972</v>
      </c>
      <c r="B12" s="75">
        <v>134</v>
      </c>
      <c r="C12" s="75">
        <f>172*6</f>
        <v>1032</v>
      </c>
      <c r="D12" s="50">
        <v>0.14000000000000001</v>
      </c>
      <c r="E12" s="51">
        <v>0.14000000000000001</v>
      </c>
      <c r="F12" s="49">
        <v>0.14000000000000001</v>
      </c>
      <c r="G12" s="52">
        <v>0.13</v>
      </c>
      <c r="H12" s="49">
        <v>2</v>
      </c>
      <c r="I12" s="49">
        <v>0.16</v>
      </c>
      <c r="J12" s="49">
        <v>0.43</v>
      </c>
    </row>
    <row r="13" spans="1:11">
      <c r="A13" s="77" t="s">
        <v>1973</v>
      </c>
      <c r="B13" s="75">
        <v>96</v>
      </c>
      <c r="C13" s="75">
        <f>C12</f>
        <v>1032</v>
      </c>
      <c r="D13" s="50">
        <v>7.0000000000000007E-2</v>
      </c>
      <c r="E13" s="51">
        <v>7.0000000000000007E-2</v>
      </c>
      <c r="F13" s="49">
        <v>7.0000000000000007E-2</v>
      </c>
      <c r="G13" s="52">
        <v>7.0000000000000007E-2</v>
      </c>
      <c r="H13" s="49">
        <v>1.03</v>
      </c>
      <c r="I13" s="49">
        <v>0.08</v>
      </c>
      <c r="J13" s="49">
        <v>0.22</v>
      </c>
    </row>
    <row r="14" spans="1:11">
      <c r="A14" s="77" t="s">
        <v>1974</v>
      </c>
      <c r="B14" s="75">
        <v>85</v>
      </c>
      <c r="C14" s="75">
        <f>C12</f>
        <v>1032</v>
      </c>
      <c r="D14" s="54">
        <v>0.06</v>
      </c>
      <c r="E14" s="51">
        <v>0.06</v>
      </c>
      <c r="F14" s="49">
        <v>0.06</v>
      </c>
      <c r="G14" s="52">
        <v>0.05</v>
      </c>
      <c r="H14" s="49">
        <v>0.81</v>
      </c>
      <c r="I14" s="49">
        <v>7.0000000000000007E-2</v>
      </c>
      <c r="J14" s="49">
        <v>0.17</v>
      </c>
    </row>
    <row r="15" spans="1:11">
      <c r="A15" s="77" t="s">
        <v>1975</v>
      </c>
      <c r="B15" s="75">
        <v>85</v>
      </c>
      <c r="C15" s="75">
        <f>C14/2</f>
        <v>516</v>
      </c>
      <c r="D15" s="49">
        <v>0.03</v>
      </c>
      <c r="E15" s="51">
        <v>0.03</v>
      </c>
      <c r="F15" s="49">
        <v>0.03</v>
      </c>
      <c r="G15" s="52">
        <v>0.03</v>
      </c>
      <c r="H15" s="49">
        <v>0.4</v>
      </c>
      <c r="I15" s="49">
        <v>0.03</v>
      </c>
      <c r="J15" s="49">
        <v>0.09</v>
      </c>
    </row>
    <row r="16" spans="1:11">
      <c r="A16" s="77" t="s">
        <v>1976</v>
      </c>
      <c r="B16" s="75">
        <v>85</v>
      </c>
      <c r="C16" s="75">
        <f>C15</f>
        <v>516</v>
      </c>
      <c r="D16" s="49">
        <v>0.03</v>
      </c>
      <c r="E16" s="51">
        <v>0.03</v>
      </c>
      <c r="F16" s="49">
        <v>0.03</v>
      </c>
      <c r="G16" s="52">
        <v>0.03</v>
      </c>
      <c r="H16" s="49">
        <v>0.4</v>
      </c>
      <c r="I16" s="49">
        <v>0.03</v>
      </c>
      <c r="J16" s="49">
        <v>0.09</v>
      </c>
    </row>
    <row r="17" spans="1:10">
      <c r="A17" s="77" t="s">
        <v>1977</v>
      </c>
      <c r="B17" s="75">
        <v>120</v>
      </c>
      <c r="C17" s="75">
        <v>1032</v>
      </c>
      <c r="D17" s="49">
        <v>0.11</v>
      </c>
      <c r="E17" s="51">
        <v>0.11</v>
      </c>
      <c r="F17" s="49">
        <v>0.11</v>
      </c>
      <c r="G17" s="52">
        <v>0.11</v>
      </c>
      <c r="H17" s="49">
        <v>1.61</v>
      </c>
      <c r="I17" s="49">
        <v>0.13</v>
      </c>
      <c r="J17" s="49">
        <v>0.35</v>
      </c>
    </row>
    <row r="18" spans="1:10">
      <c r="A18" s="77" t="s">
        <v>1978</v>
      </c>
      <c r="B18" s="75">
        <v>65</v>
      </c>
      <c r="C18" s="75">
        <f>172*6</f>
        <v>1032</v>
      </c>
      <c r="D18" s="55">
        <v>0.03</v>
      </c>
      <c r="E18" s="51">
        <v>0.03</v>
      </c>
      <c r="F18" s="49">
        <v>0.03</v>
      </c>
      <c r="G18" s="52">
        <v>0.03</v>
      </c>
      <c r="H18" s="49">
        <v>0.47</v>
      </c>
      <c r="I18" s="49">
        <v>0.04</v>
      </c>
      <c r="J18" s="49">
        <v>0.1</v>
      </c>
    </row>
    <row r="19" spans="1:10">
      <c r="A19" s="77" t="s">
        <v>1979</v>
      </c>
      <c r="B19" s="75">
        <v>86</v>
      </c>
      <c r="C19" s="75">
        <f>C14</f>
        <v>1032</v>
      </c>
      <c r="D19" s="49">
        <v>0.06</v>
      </c>
      <c r="E19" s="51">
        <v>0.06</v>
      </c>
      <c r="F19" s="49">
        <v>0.06</v>
      </c>
      <c r="G19" s="52">
        <v>0.05</v>
      </c>
      <c r="H19" s="49">
        <v>0.82</v>
      </c>
      <c r="I19" s="56">
        <v>7.0000000000000007E-2</v>
      </c>
      <c r="J19" s="56">
        <v>0.18</v>
      </c>
    </row>
    <row r="20" spans="1:10">
      <c r="A20" s="77" t="s">
        <v>1980</v>
      </c>
      <c r="B20" s="75">
        <v>20</v>
      </c>
      <c r="C20" s="75">
        <f>172*10</f>
        <v>1720</v>
      </c>
      <c r="D20" s="49">
        <v>0.01</v>
      </c>
      <c r="E20" s="51">
        <v>0.01</v>
      </c>
      <c r="F20" s="49">
        <v>0.01</v>
      </c>
      <c r="G20" s="52">
        <v>0</v>
      </c>
      <c r="H20" s="49">
        <v>7.0000000000000007E-2</v>
      </c>
      <c r="I20" s="56">
        <v>0.01</v>
      </c>
      <c r="J20" s="56">
        <v>0.02</v>
      </c>
    </row>
    <row r="21" spans="1:10">
      <c r="A21" s="77" t="s">
        <v>1981</v>
      </c>
      <c r="B21" s="75">
        <v>129</v>
      </c>
      <c r="C21" s="75">
        <f>C14</f>
        <v>1032</v>
      </c>
      <c r="D21" s="49">
        <v>0.13</v>
      </c>
      <c r="E21" s="51">
        <v>0.13</v>
      </c>
      <c r="F21" s="49">
        <v>0.13</v>
      </c>
      <c r="G21" s="52">
        <v>0.12</v>
      </c>
      <c r="H21" s="49">
        <v>1.86</v>
      </c>
      <c r="I21" s="56">
        <v>0.15</v>
      </c>
      <c r="J21" s="56">
        <v>0.4</v>
      </c>
    </row>
    <row r="22" spans="1:10">
      <c r="A22" s="77" t="s">
        <v>1982</v>
      </c>
      <c r="B22" s="75">
        <v>139</v>
      </c>
      <c r="C22" s="75">
        <f>C21</f>
        <v>1032</v>
      </c>
      <c r="D22" s="49">
        <v>0.13</v>
      </c>
      <c r="E22" s="51">
        <v>0.13</v>
      </c>
      <c r="F22" s="49">
        <v>0.13</v>
      </c>
      <c r="G22" s="52">
        <v>0.12</v>
      </c>
      <c r="H22" s="49">
        <v>1.86</v>
      </c>
      <c r="I22" s="56">
        <v>0.15</v>
      </c>
      <c r="J22" s="56">
        <v>0.4</v>
      </c>
    </row>
    <row r="23" spans="1:10">
      <c r="C23" t="s">
        <v>1906</v>
      </c>
      <c r="D23">
        <f>SUM(D3:D22)</f>
        <v>1.25</v>
      </c>
      <c r="E23" s="44">
        <f t="shared" ref="E23:J23" si="0">SUM(E3:E22)</f>
        <v>1.25</v>
      </c>
      <c r="F23" s="44">
        <f t="shared" si="0"/>
        <v>1.25</v>
      </c>
      <c r="G23" s="44">
        <f t="shared" si="0"/>
        <v>1.1600000000000001</v>
      </c>
      <c r="H23" s="44">
        <f t="shared" si="0"/>
        <v>17.78</v>
      </c>
      <c r="I23" s="44">
        <f t="shared" si="0"/>
        <v>1.44</v>
      </c>
      <c r="J23" s="44">
        <f t="shared" si="0"/>
        <v>3.8499999999999996</v>
      </c>
    </row>
    <row r="24" spans="1:10">
      <c r="E24" s="58"/>
    </row>
    <row r="25" spans="1:10">
      <c r="E25" s="43"/>
    </row>
  </sheetData>
  <mergeCells count="1">
    <mergeCell ref="D1:K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399"/>
  <sheetViews>
    <sheetView workbookViewId="0">
      <pane ySplit="3" topLeftCell="A4" activePane="bottomLeft" state="frozenSplit"/>
      <selection pane="bottomLeft" sqref="A1:A3"/>
    </sheetView>
  </sheetViews>
  <sheetFormatPr defaultRowHeight="14.4"/>
  <cols>
    <col min="1" max="1" width="20" bestFit="1" customWidth="1"/>
    <col min="2" max="2" width="9" bestFit="1" customWidth="1"/>
    <col min="3" max="3" width="16" bestFit="1" customWidth="1"/>
    <col min="4" max="4" width="11.88671875" bestFit="1" customWidth="1"/>
    <col min="5" max="5" width="12.44140625" bestFit="1" customWidth="1"/>
    <col min="6" max="6" width="30.33203125" bestFit="1" customWidth="1"/>
  </cols>
  <sheetData>
    <row r="1" spans="1:6">
      <c r="A1" s="85" t="s">
        <v>6</v>
      </c>
      <c r="B1" s="88" t="s">
        <v>7</v>
      </c>
      <c r="C1" s="88" t="s">
        <v>8</v>
      </c>
      <c r="D1" s="88" t="s">
        <v>9</v>
      </c>
      <c r="E1" s="4" t="s">
        <v>10</v>
      </c>
      <c r="F1" s="88" t="s">
        <v>13</v>
      </c>
    </row>
    <row r="2" spans="1:6">
      <c r="A2" s="86"/>
      <c r="B2" s="89"/>
      <c r="C2" s="89"/>
      <c r="D2" s="89"/>
      <c r="E2" s="5" t="s">
        <v>11</v>
      </c>
      <c r="F2" s="89"/>
    </row>
    <row r="3" spans="1:6">
      <c r="A3" s="87"/>
      <c r="B3" s="90"/>
      <c r="C3" s="90"/>
      <c r="D3" s="90"/>
      <c r="E3" s="6" t="s">
        <v>12</v>
      </c>
      <c r="F3" s="90"/>
    </row>
    <row r="4" spans="1:6">
      <c r="A4" s="7" t="s">
        <v>14</v>
      </c>
      <c r="B4" s="8" t="s">
        <v>15</v>
      </c>
      <c r="C4" s="8" t="s">
        <v>16</v>
      </c>
      <c r="D4" s="8">
        <v>0.13500000000000001</v>
      </c>
      <c r="E4" s="8">
        <v>25.9</v>
      </c>
      <c r="F4" s="8">
        <v>1.3</v>
      </c>
    </row>
    <row r="5" spans="1:6">
      <c r="A5" s="7" t="s">
        <v>17</v>
      </c>
      <c r="B5" s="8" t="s">
        <v>18</v>
      </c>
      <c r="C5" s="8" t="s">
        <v>19</v>
      </c>
      <c r="D5" s="9">
        <v>80000</v>
      </c>
      <c r="E5" s="8">
        <v>10500</v>
      </c>
      <c r="F5" s="8">
        <v>526</v>
      </c>
    </row>
    <row r="6" spans="1:6">
      <c r="A6" s="7" t="s">
        <v>20</v>
      </c>
      <c r="B6" s="8" t="s">
        <v>21</v>
      </c>
      <c r="C6" s="8" t="s">
        <v>19</v>
      </c>
      <c r="D6" s="8">
        <v>1000</v>
      </c>
      <c r="E6" s="8">
        <v>131</v>
      </c>
      <c r="F6" s="8">
        <v>6.57</v>
      </c>
    </row>
    <row r="7" spans="1:6">
      <c r="A7" s="7" t="s">
        <v>22</v>
      </c>
      <c r="B7" s="8" t="s">
        <v>23</v>
      </c>
      <c r="C7" s="8" t="s">
        <v>16</v>
      </c>
      <c r="D7" s="8">
        <v>1.72E-2</v>
      </c>
      <c r="E7" s="8">
        <v>3.3</v>
      </c>
      <c r="F7" s="8">
        <v>0.16500000000000001</v>
      </c>
    </row>
    <row r="8" spans="1:6">
      <c r="A8" s="7" t="s">
        <v>24</v>
      </c>
      <c r="B8" s="8" t="s">
        <v>25</v>
      </c>
      <c r="C8" s="8" t="s">
        <v>16</v>
      </c>
      <c r="D8" s="8">
        <v>6.25E-2</v>
      </c>
      <c r="E8" s="8">
        <v>12</v>
      </c>
      <c r="F8" s="8">
        <v>0.6</v>
      </c>
    </row>
    <row r="9" spans="1:6">
      <c r="A9" s="7" t="s">
        <v>26</v>
      </c>
      <c r="B9" s="8" t="s">
        <v>27</v>
      </c>
      <c r="C9" s="8" t="s">
        <v>16</v>
      </c>
      <c r="D9" s="8">
        <v>0.625</v>
      </c>
      <c r="E9" s="8">
        <v>120</v>
      </c>
      <c r="F9" s="8">
        <v>6</v>
      </c>
    </row>
    <row r="10" spans="1:6">
      <c r="A10" s="7" t="s">
        <v>28</v>
      </c>
      <c r="B10" s="8" t="s">
        <v>29</v>
      </c>
      <c r="C10" s="8" t="s">
        <v>19</v>
      </c>
      <c r="D10" s="8">
        <v>200</v>
      </c>
      <c r="E10" s="8">
        <v>26.3</v>
      </c>
      <c r="F10" s="8">
        <v>1.31</v>
      </c>
    </row>
    <row r="11" spans="1:6">
      <c r="A11" s="7" t="s">
        <v>30</v>
      </c>
      <c r="B11" s="8" t="s">
        <v>31</v>
      </c>
      <c r="C11" s="8" t="s">
        <v>19</v>
      </c>
      <c r="D11" s="9">
        <v>40000</v>
      </c>
      <c r="E11" s="8">
        <v>5260</v>
      </c>
      <c r="F11" s="8">
        <v>263</v>
      </c>
    </row>
    <row r="12" spans="1:6">
      <c r="A12" s="7" t="s">
        <v>32</v>
      </c>
      <c r="B12" s="8" t="s">
        <v>33</v>
      </c>
      <c r="C12" s="8" t="s">
        <v>19</v>
      </c>
      <c r="D12" s="8">
        <v>0.5</v>
      </c>
      <c r="E12" s="8">
        <v>6.5699999999999995E-2</v>
      </c>
      <c r="F12" s="8">
        <v>3.29E-3</v>
      </c>
    </row>
    <row r="13" spans="1:6" ht="20.399999999999999">
      <c r="A13" s="7" t="s">
        <v>34</v>
      </c>
      <c r="B13" s="8" t="s">
        <v>35</v>
      </c>
      <c r="C13" s="8" t="s">
        <v>16</v>
      </c>
      <c r="D13" s="8">
        <v>2.63E-4</v>
      </c>
      <c r="E13" s="8">
        <v>5.0500000000000003E-2</v>
      </c>
      <c r="F13" s="8">
        <v>2.5200000000000001E-3</v>
      </c>
    </row>
    <row r="14" spans="1:6" ht="20.399999999999999">
      <c r="A14" s="7" t="s">
        <v>36</v>
      </c>
      <c r="B14" s="8" t="s">
        <v>37</v>
      </c>
      <c r="C14" s="8" t="s">
        <v>16</v>
      </c>
      <c r="D14" s="8">
        <v>2.63E-4</v>
      </c>
      <c r="E14" s="8">
        <v>5.0500000000000003E-2</v>
      </c>
      <c r="F14" s="8">
        <v>2.5200000000000001E-3</v>
      </c>
    </row>
    <row r="15" spans="1:6" ht="20.399999999999999">
      <c r="A15" s="7" t="s">
        <v>38</v>
      </c>
      <c r="B15" s="8" t="s">
        <v>39</v>
      </c>
      <c r="C15" s="8" t="s">
        <v>16</v>
      </c>
      <c r="D15" s="9">
        <v>2.6299999999999998E-6</v>
      </c>
      <c r="E15" s="8">
        <v>5.0500000000000002E-4</v>
      </c>
      <c r="F15" s="9">
        <v>2.5199999999999999E-5</v>
      </c>
    </row>
    <row r="16" spans="1:6" ht="20.399999999999999">
      <c r="A16" s="7" t="s">
        <v>40</v>
      </c>
      <c r="B16" s="8" t="s">
        <v>41</v>
      </c>
      <c r="C16" s="8" t="s">
        <v>16</v>
      </c>
      <c r="D16" s="9">
        <v>2.6299999999999998E-6</v>
      </c>
      <c r="E16" s="8">
        <v>5.0500000000000002E-4</v>
      </c>
      <c r="F16" s="9">
        <v>2.5199999999999999E-5</v>
      </c>
    </row>
    <row r="17" spans="1:6" ht="20.399999999999999">
      <c r="A17" s="7" t="s">
        <v>42</v>
      </c>
      <c r="B17" s="8" t="s">
        <v>43</v>
      </c>
      <c r="C17" s="8" t="s">
        <v>16</v>
      </c>
      <c r="D17" s="9">
        <v>2.6299999999999998E-6</v>
      </c>
      <c r="E17" s="8">
        <v>5.0500000000000002E-4</v>
      </c>
      <c r="F17" s="9">
        <v>2.5199999999999999E-5</v>
      </c>
    </row>
    <row r="18" spans="1:6" ht="20.399999999999999">
      <c r="A18" s="7" t="s">
        <v>44</v>
      </c>
      <c r="B18" s="8" t="s">
        <v>45</v>
      </c>
      <c r="C18" s="8" t="s">
        <v>16</v>
      </c>
      <c r="D18" s="9">
        <v>2.6300000000000001E-7</v>
      </c>
      <c r="E18" s="9">
        <v>5.0500000000000001E-5</v>
      </c>
      <c r="F18" s="9">
        <v>2.52E-6</v>
      </c>
    </row>
    <row r="19" spans="1:6" ht="20.399999999999999">
      <c r="A19" s="7" t="s">
        <v>46</v>
      </c>
      <c r="B19" s="8" t="s">
        <v>47</v>
      </c>
      <c r="C19" s="8" t="s">
        <v>16</v>
      </c>
      <c r="D19" s="9">
        <v>2.6300000000000001E-7</v>
      </c>
      <c r="E19" s="9">
        <v>5.0500000000000001E-5</v>
      </c>
      <c r="F19" s="9">
        <v>2.52E-6</v>
      </c>
    </row>
    <row r="20" spans="1:6" ht="20.399999999999999">
      <c r="A20" s="7" t="s">
        <v>48</v>
      </c>
      <c r="B20" s="8" t="s">
        <v>49</v>
      </c>
      <c r="C20" s="8" t="s">
        <v>16</v>
      </c>
      <c r="D20" s="9">
        <v>2.6300000000000001E-7</v>
      </c>
      <c r="E20" s="9">
        <v>5.0500000000000001E-5</v>
      </c>
      <c r="F20" s="9">
        <v>2.52E-6</v>
      </c>
    </row>
    <row r="21" spans="1:6" ht="20.399999999999999">
      <c r="A21" s="7" t="s">
        <v>50</v>
      </c>
      <c r="B21" s="8" t="s">
        <v>51</v>
      </c>
      <c r="C21" s="8" t="s">
        <v>16</v>
      </c>
      <c r="D21" s="9">
        <v>2.6300000000000001E-7</v>
      </c>
      <c r="E21" s="9">
        <v>5.0500000000000001E-5</v>
      </c>
      <c r="F21" s="9">
        <v>2.52E-6</v>
      </c>
    </row>
    <row r="22" spans="1:6" ht="20.399999999999999">
      <c r="A22" s="7" t="s">
        <v>52</v>
      </c>
      <c r="B22" s="8" t="s">
        <v>53</v>
      </c>
      <c r="C22" s="8" t="s">
        <v>16</v>
      </c>
      <c r="D22" s="9">
        <v>2.6300000000000001E-7</v>
      </c>
      <c r="E22" s="9">
        <v>5.0500000000000001E-5</v>
      </c>
      <c r="F22" s="9">
        <v>2.52E-6</v>
      </c>
    </row>
    <row r="23" spans="1:6" ht="20.399999999999999">
      <c r="A23" s="7" t="s">
        <v>54</v>
      </c>
      <c r="B23" s="8" t="s">
        <v>55</v>
      </c>
      <c r="C23" s="8" t="s">
        <v>16</v>
      </c>
      <c r="D23" s="9">
        <v>2.6300000000000001E-7</v>
      </c>
      <c r="E23" s="9">
        <v>5.0500000000000001E-5</v>
      </c>
      <c r="F23" s="9">
        <v>2.52E-6</v>
      </c>
    </row>
    <row r="24" spans="1:6" ht="20.399999999999999">
      <c r="A24" s="7" t="s">
        <v>56</v>
      </c>
      <c r="B24" s="8" t="s">
        <v>57</v>
      </c>
      <c r="C24" s="8" t="s">
        <v>16</v>
      </c>
      <c r="D24" s="9">
        <v>5.2600000000000002E-7</v>
      </c>
      <c r="E24" s="8">
        <v>1.01E-4</v>
      </c>
      <c r="F24" s="9">
        <v>5.0499999999999999E-6</v>
      </c>
    </row>
    <row r="25" spans="1:6" ht="20.399999999999999">
      <c r="A25" s="7" t="s">
        <v>58</v>
      </c>
      <c r="B25" s="8" t="s">
        <v>59</v>
      </c>
      <c r="C25" s="8" t="s">
        <v>16</v>
      </c>
      <c r="D25" s="9">
        <v>2.6300000000000001E-8</v>
      </c>
      <c r="E25" s="9">
        <v>5.0499999999999999E-6</v>
      </c>
      <c r="F25" s="9">
        <v>2.5199999999999998E-7</v>
      </c>
    </row>
    <row r="26" spans="1:6">
      <c r="A26" s="7" t="s">
        <v>60</v>
      </c>
      <c r="B26" s="8" t="s">
        <v>61</v>
      </c>
      <c r="C26" s="8" t="s">
        <v>19</v>
      </c>
      <c r="D26" s="8">
        <v>1.84</v>
      </c>
      <c r="E26" s="8">
        <v>0.24199999999999999</v>
      </c>
      <c r="F26" s="8">
        <v>1.21E-2</v>
      </c>
    </row>
    <row r="27" spans="1:6">
      <c r="A27" s="7" t="s">
        <v>62</v>
      </c>
      <c r="B27" s="8" t="s">
        <v>63</v>
      </c>
      <c r="C27" s="8" t="s">
        <v>16</v>
      </c>
      <c r="D27" s="8">
        <v>5.2599999999999999E-4</v>
      </c>
      <c r="E27" s="8">
        <v>0.10100000000000001</v>
      </c>
      <c r="F27" s="8">
        <v>5.0499999999999998E-3</v>
      </c>
    </row>
    <row r="28" spans="1:6">
      <c r="A28" s="7" t="s">
        <v>64</v>
      </c>
      <c r="B28" s="8" t="s">
        <v>65</v>
      </c>
      <c r="C28" s="8" t="s">
        <v>16</v>
      </c>
      <c r="D28" s="8">
        <v>1.41E-2</v>
      </c>
      <c r="E28" s="8">
        <v>2.71</v>
      </c>
      <c r="F28" s="8">
        <v>0.13500000000000001</v>
      </c>
    </row>
    <row r="29" spans="1:6">
      <c r="A29" s="7" t="s">
        <v>66</v>
      </c>
      <c r="B29" s="8" t="s">
        <v>67</v>
      </c>
      <c r="C29" s="8" t="s">
        <v>16</v>
      </c>
      <c r="D29" s="8">
        <v>3.85E-2</v>
      </c>
      <c r="E29" s="8">
        <v>7.39</v>
      </c>
      <c r="F29" s="8">
        <v>0.36899999999999999</v>
      </c>
    </row>
    <row r="30" spans="1:6">
      <c r="A30" s="7" t="s">
        <v>68</v>
      </c>
      <c r="B30" s="8" t="s">
        <v>69</v>
      </c>
      <c r="C30" s="8" t="s">
        <v>16</v>
      </c>
      <c r="D30" s="8">
        <v>0.1</v>
      </c>
      <c r="E30" s="8">
        <v>19.2</v>
      </c>
      <c r="F30" s="8">
        <v>0.95899999999999996</v>
      </c>
    </row>
    <row r="31" spans="1:6">
      <c r="A31" s="7" t="s">
        <v>70</v>
      </c>
      <c r="B31" s="8" t="s">
        <v>71</v>
      </c>
      <c r="C31" s="8" t="s">
        <v>16</v>
      </c>
      <c r="D31" s="9">
        <v>6.2500000000000003E-6</v>
      </c>
      <c r="E31" s="8">
        <v>1.1999999999999999E-3</v>
      </c>
      <c r="F31" s="9">
        <v>6.0000000000000002E-5</v>
      </c>
    </row>
    <row r="32" spans="1:6">
      <c r="A32" s="7" t="s">
        <v>72</v>
      </c>
      <c r="B32" s="8" t="s">
        <v>73</v>
      </c>
      <c r="C32" s="8" t="s">
        <v>16</v>
      </c>
      <c r="D32" s="8">
        <v>4.0000000000000001E-3</v>
      </c>
      <c r="E32" s="8">
        <v>0.76800000000000002</v>
      </c>
      <c r="F32" s="8">
        <v>3.8399999999999997E-2</v>
      </c>
    </row>
    <row r="33" spans="1:6">
      <c r="A33" s="7" t="s">
        <v>74</v>
      </c>
      <c r="B33" s="8" t="s">
        <v>75</v>
      </c>
      <c r="C33" s="8" t="s">
        <v>19</v>
      </c>
      <c r="D33" s="8">
        <v>20</v>
      </c>
      <c r="E33" s="8">
        <v>2.63</v>
      </c>
      <c r="F33" s="8">
        <v>0.13100000000000001</v>
      </c>
    </row>
    <row r="34" spans="1:6">
      <c r="A34" s="7" t="s">
        <v>76</v>
      </c>
      <c r="B34" s="8" t="s">
        <v>77</v>
      </c>
      <c r="C34" s="8" t="s">
        <v>16</v>
      </c>
      <c r="D34" s="8">
        <v>5.8799999999999998E-3</v>
      </c>
      <c r="E34" s="8">
        <v>1.1299999999999999</v>
      </c>
      <c r="F34" s="8">
        <v>5.6399999999999999E-2</v>
      </c>
    </row>
    <row r="35" spans="1:6">
      <c r="A35" s="7" t="s">
        <v>78</v>
      </c>
      <c r="B35" s="8" t="s">
        <v>79</v>
      </c>
      <c r="C35" s="8" t="s">
        <v>16</v>
      </c>
      <c r="D35" s="8">
        <v>6.25E-2</v>
      </c>
      <c r="E35" s="8">
        <v>12</v>
      </c>
      <c r="F35" s="8">
        <v>0.6</v>
      </c>
    </row>
    <row r="36" spans="1:6">
      <c r="A36" s="7" t="s">
        <v>80</v>
      </c>
      <c r="B36" s="8" t="s">
        <v>81</v>
      </c>
      <c r="C36" s="8" t="s">
        <v>16</v>
      </c>
      <c r="D36" s="8">
        <v>1.4499999999999999E-3</v>
      </c>
      <c r="E36" s="8">
        <v>0.27800000000000002</v>
      </c>
      <c r="F36" s="8">
        <v>1.3899999999999999E-2</v>
      </c>
    </row>
    <row r="37" spans="1:6">
      <c r="A37" s="7" t="s">
        <v>82</v>
      </c>
      <c r="B37" s="8" t="s">
        <v>83</v>
      </c>
      <c r="C37" s="8" t="s">
        <v>16</v>
      </c>
      <c r="D37" s="8">
        <v>9.0899999999999995E-2</v>
      </c>
      <c r="E37" s="8">
        <v>17.399999999999999</v>
      </c>
      <c r="F37" s="8">
        <v>0.872</v>
      </c>
    </row>
    <row r="38" spans="1:6">
      <c r="A38" s="7" t="s">
        <v>84</v>
      </c>
      <c r="B38" s="8" t="s">
        <v>85</v>
      </c>
      <c r="C38" s="8" t="s">
        <v>16</v>
      </c>
      <c r="D38" s="8">
        <v>0.13</v>
      </c>
      <c r="E38" s="8">
        <v>24.9</v>
      </c>
      <c r="F38" s="8">
        <v>1.25</v>
      </c>
    </row>
    <row r="39" spans="1:6">
      <c r="A39" s="7" t="s">
        <v>86</v>
      </c>
      <c r="B39" s="8" t="s">
        <v>87</v>
      </c>
      <c r="C39" s="8" t="s">
        <v>16</v>
      </c>
      <c r="D39" s="9">
        <v>9.09E-5</v>
      </c>
      <c r="E39" s="8">
        <v>1.7399999999999999E-2</v>
      </c>
      <c r="F39" s="8">
        <v>8.7200000000000005E-4</v>
      </c>
    </row>
    <row r="40" spans="1:6" ht="20.399999999999999">
      <c r="A40" s="7" t="s">
        <v>88</v>
      </c>
      <c r="B40" s="8" t="s">
        <v>89</v>
      </c>
      <c r="C40" s="8" t="s">
        <v>19</v>
      </c>
      <c r="D40" s="8">
        <v>7.0000000000000007E-2</v>
      </c>
      <c r="E40" s="8">
        <v>9.1999999999999998E-3</v>
      </c>
      <c r="F40" s="8">
        <v>4.6000000000000001E-4</v>
      </c>
    </row>
    <row r="41" spans="1:6">
      <c r="A41" s="7" t="s">
        <v>90</v>
      </c>
      <c r="B41" s="8" t="s">
        <v>91</v>
      </c>
      <c r="C41" s="8" t="s">
        <v>16</v>
      </c>
      <c r="D41" s="8">
        <v>9.0899999999999998E-4</v>
      </c>
      <c r="E41" s="8">
        <v>0.17399999999999999</v>
      </c>
      <c r="F41" s="8">
        <v>8.7200000000000003E-3</v>
      </c>
    </row>
    <row r="42" spans="1:6" ht="20.399999999999999">
      <c r="A42" s="7" t="s">
        <v>92</v>
      </c>
      <c r="B42" s="8" t="s">
        <v>93</v>
      </c>
      <c r="C42" s="8" t="s">
        <v>16</v>
      </c>
      <c r="D42" s="8">
        <v>1.9599999999999999E-3</v>
      </c>
      <c r="E42" s="8">
        <v>0.376</v>
      </c>
      <c r="F42" s="8">
        <v>1.8800000000000001E-2</v>
      </c>
    </row>
    <row r="43" spans="1:6" ht="20.399999999999999">
      <c r="A43" s="7" t="s">
        <v>94</v>
      </c>
      <c r="B43" s="8" t="s">
        <v>95</v>
      </c>
      <c r="C43" s="8" t="s">
        <v>16</v>
      </c>
      <c r="D43" s="8">
        <v>2.3300000000000001E-2</v>
      </c>
      <c r="E43" s="8">
        <v>4.47</v>
      </c>
      <c r="F43" s="8">
        <v>0.224</v>
      </c>
    </row>
    <row r="44" spans="1:6">
      <c r="A44" s="7" t="s">
        <v>96</v>
      </c>
      <c r="B44" s="8" t="s">
        <v>97</v>
      </c>
      <c r="C44" s="8" t="s">
        <v>19</v>
      </c>
      <c r="D44" s="9">
        <v>50000</v>
      </c>
      <c r="E44" s="8">
        <v>6570</v>
      </c>
      <c r="F44" s="8">
        <v>329</v>
      </c>
    </row>
    <row r="45" spans="1:6">
      <c r="A45" s="7" t="s">
        <v>98</v>
      </c>
      <c r="B45" s="8" t="s">
        <v>99</v>
      </c>
      <c r="C45" s="8" t="s">
        <v>16</v>
      </c>
      <c r="D45" s="8">
        <v>9.0900000000000009E-3</v>
      </c>
      <c r="E45" s="8">
        <v>1.74</v>
      </c>
      <c r="F45" s="8">
        <v>8.72E-2</v>
      </c>
    </row>
    <row r="46" spans="1:6" ht="20.399999999999999">
      <c r="A46" s="7" t="s">
        <v>100</v>
      </c>
      <c r="B46" s="8" t="s">
        <v>101</v>
      </c>
      <c r="C46" s="8" t="s">
        <v>16</v>
      </c>
      <c r="D46" s="9">
        <v>5.2599999999999998E-5</v>
      </c>
      <c r="E46" s="8">
        <v>1.01E-2</v>
      </c>
      <c r="F46" s="8">
        <v>5.0500000000000002E-4</v>
      </c>
    </row>
    <row r="47" spans="1:6" ht="20.399999999999999">
      <c r="A47" s="7" t="s">
        <v>102</v>
      </c>
      <c r="B47" s="8" t="s">
        <v>103</v>
      </c>
      <c r="C47" s="8" t="s">
        <v>16</v>
      </c>
      <c r="D47" s="9">
        <v>5.2599999999999998E-5</v>
      </c>
      <c r="E47" s="8">
        <v>1.01E-2</v>
      </c>
      <c r="F47" s="8">
        <v>5.0500000000000002E-4</v>
      </c>
    </row>
    <row r="48" spans="1:6" ht="20.399999999999999">
      <c r="A48" s="7" t="s">
        <v>104</v>
      </c>
      <c r="B48" s="8" t="s">
        <v>105</v>
      </c>
      <c r="C48" s="8" t="s">
        <v>16</v>
      </c>
      <c r="D48" s="8">
        <v>2.63E-4</v>
      </c>
      <c r="E48" s="8">
        <v>5.0500000000000003E-2</v>
      </c>
      <c r="F48" s="8">
        <v>2.5200000000000001E-3</v>
      </c>
    </row>
    <row r="49" spans="1:6" ht="20.399999999999999">
      <c r="A49" s="7" t="s">
        <v>106</v>
      </c>
      <c r="B49" s="8" t="s">
        <v>107</v>
      </c>
      <c r="C49" s="8" t="s">
        <v>16</v>
      </c>
      <c r="D49" s="8">
        <v>2.63E-4</v>
      </c>
      <c r="E49" s="8">
        <v>5.0500000000000003E-2</v>
      </c>
      <c r="F49" s="8">
        <v>2.5200000000000001E-3</v>
      </c>
    </row>
    <row r="50" spans="1:6" ht="20.399999999999999">
      <c r="A50" s="7" t="s">
        <v>108</v>
      </c>
      <c r="B50" s="8" t="s">
        <v>109</v>
      </c>
      <c r="C50" s="8" t="s">
        <v>16</v>
      </c>
      <c r="D50" s="8">
        <v>2.63E-4</v>
      </c>
      <c r="E50" s="8">
        <v>5.0500000000000003E-2</v>
      </c>
      <c r="F50" s="8">
        <v>2.5200000000000001E-3</v>
      </c>
    </row>
    <row r="51" spans="1:6" ht="20.399999999999999">
      <c r="A51" s="7" t="s">
        <v>110</v>
      </c>
      <c r="B51" s="8" t="s">
        <v>111</v>
      </c>
      <c r="C51" s="8" t="s">
        <v>16</v>
      </c>
      <c r="D51" s="8">
        <v>2.63E-4</v>
      </c>
      <c r="E51" s="8">
        <v>5.0500000000000003E-2</v>
      </c>
      <c r="F51" s="8">
        <v>2.5200000000000001E-3</v>
      </c>
    </row>
    <row r="52" spans="1:6" ht="20.399999999999999">
      <c r="A52" s="7" t="s">
        <v>112</v>
      </c>
      <c r="B52" s="8" t="s">
        <v>113</v>
      </c>
      <c r="C52" s="8" t="s">
        <v>16</v>
      </c>
      <c r="D52" s="9">
        <v>5.2599999999999998E-5</v>
      </c>
      <c r="E52" s="8">
        <v>1.01E-2</v>
      </c>
      <c r="F52" s="8">
        <v>5.0500000000000002E-4</v>
      </c>
    </row>
    <row r="53" spans="1:6" ht="20.399999999999999">
      <c r="A53" s="7" t="s">
        <v>114</v>
      </c>
      <c r="B53" s="8" t="s">
        <v>115</v>
      </c>
      <c r="C53" s="8" t="s">
        <v>16</v>
      </c>
      <c r="D53" s="9">
        <v>2.6300000000000001E-7</v>
      </c>
      <c r="E53" s="9">
        <v>5.0500000000000001E-5</v>
      </c>
      <c r="F53" s="9">
        <v>2.52E-6</v>
      </c>
    </row>
    <row r="54" spans="1:6" ht="20.399999999999999">
      <c r="A54" s="7" t="s">
        <v>116</v>
      </c>
      <c r="B54" s="8" t="s">
        <v>117</v>
      </c>
      <c r="C54" s="8" t="s">
        <v>16</v>
      </c>
      <c r="D54" s="9">
        <v>5.2600000000000001E-8</v>
      </c>
      <c r="E54" s="9">
        <v>1.01E-5</v>
      </c>
      <c r="F54" s="9">
        <v>5.0500000000000004E-7</v>
      </c>
    </row>
    <row r="55" spans="1:6" ht="30.6">
      <c r="A55" s="7" t="s">
        <v>118</v>
      </c>
      <c r="B55" s="8" t="s">
        <v>119</v>
      </c>
      <c r="C55" s="8" t="s">
        <v>16</v>
      </c>
      <c r="D55" s="9">
        <v>2.6300000000000001E-8</v>
      </c>
      <c r="E55" s="9">
        <v>5.0499999999999999E-6</v>
      </c>
      <c r="F55" s="9">
        <v>2.5199999999999998E-7</v>
      </c>
    </row>
    <row r="56" spans="1:6" ht="20.399999999999999">
      <c r="A56" s="7" t="s">
        <v>120</v>
      </c>
      <c r="B56" s="8" t="s">
        <v>121</v>
      </c>
      <c r="C56" s="8" t="s">
        <v>16</v>
      </c>
      <c r="D56" s="9">
        <v>2.6300000000000001E-7</v>
      </c>
      <c r="E56" s="9">
        <v>5.0500000000000001E-5</v>
      </c>
      <c r="F56" s="9">
        <v>2.52E-6</v>
      </c>
    </row>
    <row r="57" spans="1:6" ht="20.399999999999999">
      <c r="A57" s="7" t="s">
        <v>122</v>
      </c>
      <c r="B57" s="8" t="s">
        <v>123</v>
      </c>
      <c r="C57" s="8" t="s">
        <v>16</v>
      </c>
      <c r="D57" s="9">
        <v>2.6300000000000001E-8</v>
      </c>
      <c r="E57" s="9">
        <v>5.0499999999999999E-6</v>
      </c>
      <c r="F57" s="9">
        <v>2.5199999999999998E-7</v>
      </c>
    </row>
    <row r="58" spans="1:6" ht="20.399999999999999">
      <c r="A58" s="7" t="s">
        <v>124</v>
      </c>
      <c r="B58" s="8" t="s">
        <v>125</v>
      </c>
      <c r="C58" s="8" t="s">
        <v>16</v>
      </c>
      <c r="D58" s="8">
        <v>2.63E-4</v>
      </c>
      <c r="E58" s="8">
        <v>5.0500000000000003E-2</v>
      </c>
      <c r="F58" s="8">
        <v>2.5200000000000001E-3</v>
      </c>
    </row>
    <row r="59" spans="1:6">
      <c r="A59" s="7" t="s">
        <v>126</v>
      </c>
      <c r="B59" s="8" t="s">
        <v>127</v>
      </c>
      <c r="C59" s="8" t="s">
        <v>16</v>
      </c>
      <c r="D59" s="8">
        <v>0.05</v>
      </c>
      <c r="E59" s="8">
        <v>9.59</v>
      </c>
      <c r="F59" s="8">
        <v>0.48</v>
      </c>
    </row>
    <row r="60" spans="1:6">
      <c r="A60" s="7" t="s">
        <v>128</v>
      </c>
      <c r="B60" s="8" t="s">
        <v>129</v>
      </c>
      <c r="C60" s="8" t="s">
        <v>16</v>
      </c>
      <c r="D60" s="8">
        <v>0.152</v>
      </c>
      <c r="E60" s="8">
        <v>29.2</v>
      </c>
      <c r="F60" s="8">
        <v>1.46</v>
      </c>
    </row>
    <row r="61" spans="1:6">
      <c r="A61" s="7" t="s">
        <v>130</v>
      </c>
      <c r="B61" s="8" t="s">
        <v>131</v>
      </c>
      <c r="C61" s="8" t="s">
        <v>16</v>
      </c>
      <c r="D61" s="8">
        <v>0.27</v>
      </c>
      <c r="E61" s="8">
        <v>51.8</v>
      </c>
      <c r="F61" s="8">
        <v>2.59</v>
      </c>
    </row>
    <row r="62" spans="1:6">
      <c r="A62" s="7" t="s">
        <v>132</v>
      </c>
      <c r="B62" s="8" t="s">
        <v>133</v>
      </c>
      <c r="C62" s="8" t="s">
        <v>16</v>
      </c>
      <c r="D62" s="8">
        <v>9.0899999999999998E-4</v>
      </c>
      <c r="E62" s="8">
        <v>0.17399999999999999</v>
      </c>
      <c r="F62" s="8">
        <v>8.7200000000000003E-3</v>
      </c>
    </row>
    <row r="63" spans="1:6">
      <c r="A63" s="7" t="s">
        <v>134</v>
      </c>
      <c r="B63" s="8" t="s">
        <v>135</v>
      </c>
      <c r="C63" s="8" t="s">
        <v>16</v>
      </c>
      <c r="D63" s="8">
        <v>1.12E-2</v>
      </c>
      <c r="E63" s="8">
        <v>2.15</v>
      </c>
      <c r="F63" s="8">
        <v>0.107</v>
      </c>
    </row>
    <row r="64" spans="1:6">
      <c r="A64" s="7" t="s">
        <v>136</v>
      </c>
      <c r="B64" s="8" t="s">
        <v>137</v>
      </c>
      <c r="C64" s="8" t="s">
        <v>16</v>
      </c>
      <c r="D64" s="8">
        <v>7.6900000000000004E-4</v>
      </c>
      <c r="E64" s="8">
        <v>0.14799999999999999</v>
      </c>
      <c r="F64" s="8">
        <v>7.3800000000000003E-3</v>
      </c>
    </row>
    <row r="65" spans="1:6" ht="20.399999999999999">
      <c r="A65" s="7" t="s">
        <v>138</v>
      </c>
      <c r="B65" s="8" t="s">
        <v>139</v>
      </c>
      <c r="C65" s="8" t="s">
        <v>16</v>
      </c>
      <c r="D65" s="8">
        <v>2.9399999999999999E-3</v>
      </c>
      <c r="E65" s="8">
        <v>0.56399999999999995</v>
      </c>
      <c r="F65" s="8">
        <v>2.8199999999999999E-2</v>
      </c>
    </row>
    <row r="66" spans="1:6" ht="20.399999999999999">
      <c r="A66" s="7" t="s">
        <v>140</v>
      </c>
      <c r="B66" s="8" t="s">
        <v>141</v>
      </c>
      <c r="C66" s="8" t="s">
        <v>16</v>
      </c>
      <c r="D66" s="8">
        <v>2.5000000000000001E-3</v>
      </c>
      <c r="E66" s="8">
        <v>0.48</v>
      </c>
      <c r="F66" s="8">
        <v>2.4E-2</v>
      </c>
    </row>
    <row r="67" spans="1:6" ht="20.399999999999999">
      <c r="A67" s="7" t="s">
        <v>142</v>
      </c>
      <c r="B67" s="8" t="s">
        <v>143</v>
      </c>
      <c r="C67" s="8" t="s">
        <v>16</v>
      </c>
      <c r="D67" s="8">
        <v>2.1699999999999999E-4</v>
      </c>
      <c r="E67" s="8">
        <v>4.1599999999999998E-2</v>
      </c>
      <c r="F67" s="8">
        <v>2.0799999999999998E-3</v>
      </c>
    </row>
    <row r="68" spans="1:6">
      <c r="A68" s="7" t="s">
        <v>144</v>
      </c>
      <c r="B68" s="8" t="s">
        <v>145</v>
      </c>
      <c r="C68" s="8" t="s">
        <v>16</v>
      </c>
      <c r="D68" s="8">
        <v>0.106</v>
      </c>
      <c r="E68" s="8">
        <v>20.3</v>
      </c>
      <c r="F68" s="8">
        <v>1.02</v>
      </c>
    </row>
    <row r="69" spans="1:6">
      <c r="A69" s="7" t="s">
        <v>146</v>
      </c>
      <c r="B69" s="8" t="s">
        <v>147</v>
      </c>
      <c r="C69" s="8" t="s">
        <v>19</v>
      </c>
      <c r="D69" s="8">
        <v>0.03</v>
      </c>
      <c r="E69" s="8">
        <v>3.9399999999999999E-3</v>
      </c>
      <c r="F69" s="8">
        <v>1.9699999999999999E-4</v>
      </c>
    </row>
    <row r="70" spans="1:6">
      <c r="A70" s="7" t="s">
        <v>148</v>
      </c>
      <c r="B70" s="8" t="s">
        <v>149</v>
      </c>
      <c r="C70" s="8" t="s">
        <v>19</v>
      </c>
      <c r="D70" s="8">
        <v>70</v>
      </c>
      <c r="E70" s="8">
        <v>9.1999999999999993</v>
      </c>
      <c r="F70" s="8">
        <v>0.46</v>
      </c>
    </row>
    <row r="71" spans="1:6">
      <c r="A71" s="7" t="s">
        <v>150</v>
      </c>
      <c r="B71" s="8" t="s">
        <v>151</v>
      </c>
      <c r="C71" s="8" t="s">
        <v>19</v>
      </c>
      <c r="D71" s="8">
        <v>60</v>
      </c>
      <c r="E71" s="8">
        <v>7.89</v>
      </c>
      <c r="F71" s="8">
        <v>0.39400000000000002</v>
      </c>
    </row>
    <row r="72" spans="1:6">
      <c r="A72" s="7" t="s">
        <v>152</v>
      </c>
      <c r="B72" s="8" t="s">
        <v>153</v>
      </c>
      <c r="C72" s="8" t="s">
        <v>16</v>
      </c>
      <c r="D72" s="8">
        <v>8.3299999999999997E-4</v>
      </c>
      <c r="E72" s="8">
        <v>0.16</v>
      </c>
      <c r="F72" s="8">
        <v>7.9900000000000006E-3</v>
      </c>
    </row>
    <row r="73" spans="1:6">
      <c r="A73" s="7" t="s">
        <v>154</v>
      </c>
      <c r="B73" s="8" t="s">
        <v>155</v>
      </c>
      <c r="C73" s="8" t="s">
        <v>19</v>
      </c>
      <c r="D73" s="8">
        <v>600</v>
      </c>
      <c r="E73" s="8">
        <v>78.900000000000006</v>
      </c>
      <c r="F73" s="8">
        <v>3.94</v>
      </c>
    </row>
    <row r="74" spans="1:6">
      <c r="A74" s="7" t="s">
        <v>156</v>
      </c>
      <c r="B74" s="8" t="s">
        <v>157</v>
      </c>
      <c r="C74" s="8" t="s">
        <v>16</v>
      </c>
      <c r="D74" s="8">
        <v>1.9599999999999999E-3</v>
      </c>
      <c r="E74" s="8">
        <v>0.376</v>
      </c>
      <c r="F74" s="8">
        <v>1.8800000000000001E-2</v>
      </c>
    </row>
    <row r="75" spans="1:6">
      <c r="A75" s="7" t="s">
        <v>158</v>
      </c>
      <c r="B75" s="8" t="s">
        <v>159</v>
      </c>
      <c r="C75" s="8" t="s">
        <v>16</v>
      </c>
      <c r="D75" s="8">
        <v>9.0899999999999995E-2</v>
      </c>
      <c r="E75" s="8">
        <v>17.399999999999999</v>
      </c>
      <c r="F75" s="8">
        <v>0.872</v>
      </c>
    </row>
    <row r="76" spans="1:6">
      <c r="A76" s="7" t="s">
        <v>160</v>
      </c>
      <c r="B76" s="8" t="s">
        <v>161</v>
      </c>
      <c r="C76" s="8" t="s">
        <v>19</v>
      </c>
      <c r="D76" s="8">
        <v>20</v>
      </c>
      <c r="E76" s="8">
        <v>2.63</v>
      </c>
      <c r="F76" s="8">
        <v>0.13100000000000001</v>
      </c>
    </row>
    <row r="77" spans="1:6" ht="20.399999999999999">
      <c r="A77" s="7" t="s">
        <v>162</v>
      </c>
      <c r="B77" s="8" t="s">
        <v>163</v>
      </c>
      <c r="C77" s="8" t="s">
        <v>16</v>
      </c>
      <c r="D77" s="8">
        <v>2.63E-4</v>
      </c>
      <c r="E77" s="8">
        <v>5.0500000000000003E-2</v>
      </c>
      <c r="F77" s="8">
        <v>2.5200000000000001E-3</v>
      </c>
    </row>
    <row r="78" spans="1:6" ht="20.399999999999999">
      <c r="A78" s="7" t="s">
        <v>164</v>
      </c>
      <c r="B78" s="8" t="s">
        <v>165</v>
      </c>
      <c r="C78" s="8" t="s">
        <v>16</v>
      </c>
      <c r="D78" s="9">
        <v>2.6300000000000001E-7</v>
      </c>
      <c r="E78" s="9">
        <v>5.0500000000000001E-5</v>
      </c>
      <c r="F78" s="9">
        <v>2.52E-6</v>
      </c>
    </row>
    <row r="79" spans="1:6">
      <c r="A79" s="7" t="s">
        <v>166</v>
      </c>
      <c r="B79" s="8" t="s">
        <v>167</v>
      </c>
      <c r="C79" s="8" t="s">
        <v>16</v>
      </c>
      <c r="D79" s="8">
        <v>2.63E-4</v>
      </c>
      <c r="E79" s="8">
        <v>5.0500000000000003E-2</v>
      </c>
      <c r="F79" s="8">
        <v>2.5200000000000001E-3</v>
      </c>
    </row>
    <row r="80" spans="1:6">
      <c r="A80" s="7" t="s">
        <v>168</v>
      </c>
      <c r="B80" s="8" t="s">
        <v>169</v>
      </c>
      <c r="C80" s="8" t="s">
        <v>16</v>
      </c>
      <c r="D80" s="8">
        <v>2.9399999999999999E-3</v>
      </c>
      <c r="E80" s="8">
        <v>0.56399999999999995</v>
      </c>
      <c r="F80" s="8">
        <v>2.8199999999999999E-2</v>
      </c>
    </row>
    <row r="81" spans="1:6">
      <c r="A81" s="7" t="s">
        <v>170</v>
      </c>
      <c r="B81" s="8" t="s">
        <v>171</v>
      </c>
      <c r="C81" s="8" t="s">
        <v>16</v>
      </c>
      <c r="D81" s="8">
        <v>2.63E-4</v>
      </c>
      <c r="E81" s="8">
        <v>5.0500000000000003E-2</v>
      </c>
      <c r="F81" s="8">
        <v>2.5200000000000001E-3</v>
      </c>
    </row>
    <row r="82" spans="1:6" ht="20.399999999999999">
      <c r="A82" s="7" t="s">
        <v>172</v>
      </c>
      <c r="B82" s="8" t="s">
        <v>173</v>
      </c>
      <c r="C82" s="8" t="s">
        <v>16</v>
      </c>
      <c r="D82" s="8">
        <v>4.5499999999999999E-2</v>
      </c>
      <c r="E82" s="8">
        <v>8.73</v>
      </c>
      <c r="F82" s="8">
        <v>0.437</v>
      </c>
    </row>
    <row r="83" spans="1:6">
      <c r="A83" s="7" t="s">
        <v>174</v>
      </c>
      <c r="B83" s="8" t="s">
        <v>175</v>
      </c>
      <c r="C83" s="8" t="s">
        <v>16</v>
      </c>
      <c r="D83" s="8">
        <v>2.5000000000000001E-2</v>
      </c>
      <c r="E83" s="8">
        <v>4.8</v>
      </c>
      <c r="F83" s="8">
        <v>0.24</v>
      </c>
    </row>
    <row r="84" spans="1:6">
      <c r="A84" s="7" t="s">
        <v>176</v>
      </c>
      <c r="B84" s="8" t="s">
        <v>177</v>
      </c>
      <c r="C84" s="8" t="s">
        <v>16</v>
      </c>
      <c r="D84" s="8">
        <v>1.5899999999999999E-4</v>
      </c>
      <c r="E84" s="8">
        <v>3.0499999999999999E-2</v>
      </c>
      <c r="F84" s="8">
        <v>1.5299999999999999E-3</v>
      </c>
    </row>
    <row r="85" spans="1:6">
      <c r="A85" s="7" t="s">
        <v>178</v>
      </c>
      <c r="B85" s="8" t="s">
        <v>179</v>
      </c>
      <c r="C85" s="8" t="s">
        <v>19</v>
      </c>
      <c r="D85" s="8">
        <v>600</v>
      </c>
      <c r="E85" s="8">
        <v>78.900000000000006</v>
      </c>
      <c r="F85" s="8">
        <v>3.94</v>
      </c>
    </row>
    <row r="86" spans="1:6">
      <c r="A86" s="7" t="s">
        <v>180</v>
      </c>
      <c r="B86" s="8" t="s">
        <v>181</v>
      </c>
      <c r="C86" s="8" t="s">
        <v>16</v>
      </c>
      <c r="D86" s="8">
        <v>2.5000000000000001E-2</v>
      </c>
      <c r="E86" s="8">
        <v>4.8</v>
      </c>
      <c r="F86" s="8">
        <v>0.24</v>
      </c>
    </row>
    <row r="87" spans="1:6" ht="20.399999999999999">
      <c r="A87" s="7" t="s">
        <v>182</v>
      </c>
      <c r="B87" s="8" t="s">
        <v>183</v>
      </c>
      <c r="C87" s="8" t="s">
        <v>16</v>
      </c>
      <c r="D87" s="8">
        <v>2.33E-3</v>
      </c>
      <c r="E87" s="8">
        <v>0.44700000000000001</v>
      </c>
      <c r="F87" s="8">
        <v>2.24E-2</v>
      </c>
    </row>
    <row r="88" spans="1:6" ht="20.399999999999999">
      <c r="A88" s="7" t="s">
        <v>184</v>
      </c>
      <c r="B88" s="8" t="s">
        <v>185</v>
      </c>
      <c r="C88" s="8" t="s">
        <v>16</v>
      </c>
      <c r="D88" s="8">
        <v>3.8500000000000001E-3</v>
      </c>
      <c r="E88" s="8">
        <v>0.73899999999999999</v>
      </c>
      <c r="F88" s="8">
        <v>3.6900000000000002E-2</v>
      </c>
    </row>
    <row r="89" spans="1:6" ht="20.399999999999999">
      <c r="A89" s="7" t="s">
        <v>186</v>
      </c>
      <c r="B89" s="8" t="s">
        <v>187</v>
      </c>
      <c r="C89" s="8" t="s">
        <v>16</v>
      </c>
      <c r="D89" s="8">
        <v>7.6899999999999996E-2</v>
      </c>
      <c r="E89" s="8">
        <v>14.8</v>
      </c>
      <c r="F89" s="8">
        <v>0.73799999999999999</v>
      </c>
    </row>
    <row r="90" spans="1:6">
      <c r="A90" s="7" t="s">
        <v>188</v>
      </c>
      <c r="B90" s="8" t="s">
        <v>189</v>
      </c>
      <c r="C90" s="8" t="s">
        <v>16</v>
      </c>
      <c r="D90" s="8">
        <v>2.1700000000000001E-3</v>
      </c>
      <c r="E90" s="8">
        <v>0.41599999999999998</v>
      </c>
      <c r="F90" s="8">
        <v>2.0799999999999999E-2</v>
      </c>
    </row>
    <row r="91" spans="1:6" ht="20.399999999999999">
      <c r="A91" s="7" t="s">
        <v>190</v>
      </c>
      <c r="B91" s="8" t="s">
        <v>191</v>
      </c>
      <c r="C91" s="8" t="s">
        <v>16</v>
      </c>
      <c r="D91" s="8">
        <v>2.9399999999999999E-3</v>
      </c>
      <c r="E91" s="8">
        <v>0.56399999999999995</v>
      </c>
      <c r="F91" s="8">
        <v>2.8199999999999999E-2</v>
      </c>
    </row>
    <row r="92" spans="1:6">
      <c r="A92" s="7" t="s">
        <v>192</v>
      </c>
      <c r="B92" s="8" t="s">
        <v>193</v>
      </c>
      <c r="C92" s="8" t="s">
        <v>16</v>
      </c>
      <c r="D92" s="8">
        <v>2.33E-4</v>
      </c>
      <c r="E92" s="8">
        <v>4.4699999999999997E-2</v>
      </c>
      <c r="F92" s="8">
        <v>2.2399999999999998E-3</v>
      </c>
    </row>
    <row r="93" spans="1:6">
      <c r="A93" s="7" t="s">
        <v>194</v>
      </c>
      <c r="B93" s="8" t="s">
        <v>195</v>
      </c>
      <c r="C93" s="8" t="s">
        <v>16</v>
      </c>
      <c r="D93" s="8">
        <v>1.6699999999999999E-4</v>
      </c>
      <c r="E93" s="8">
        <v>3.2000000000000001E-2</v>
      </c>
      <c r="F93" s="8">
        <v>1.6000000000000001E-3</v>
      </c>
    </row>
    <row r="94" spans="1:6">
      <c r="A94" s="7" t="s">
        <v>196</v>
      </c>
      <c r="B94" s="8" t="s">
        <v>197</v>
      </c>
      <c r="C94" s="8" t="s">
        <v>16</v>
      </c>
      <c r="D94" s="8">
        <v>0.217</v>
      </c>
      <c r="E94" s="8">
        <v>41.6</v>
      </c>
      <c r="F94" s="8">
        <v>2.08</v>
      </c>
    </row>
    <row r="95" spans="1:6">
      <c r="A95" s="7" t="s">
        <v>198</v>
      </c>
      <c r="B95" s="8" t="s">
        <v>199</v>
      </c>
      <c r="C95" s="8" t="s">
        <v>16</v>
      </c>
      <c r="D95" s="9">
        <v>76900</v>
      </c>
      <c r="E95" s="9">
        <v>14800000</v>
      </c>
      <c r="F95" s="9">
        <v>738000</v>
      </c>
    </row>
    <row r="96" spans="1:6">
      <c r="A96" s="7" t="s">
        <v>200</v>
      </c>
      <c r="B96" s="8" t="s">
        <v>201</v>
      </c>
      <c r="C96" s="8" t="s">
        <v>19</v>
      </c>
      <c r="D96" s="8">
        <v>600</v>
      </c>
      <c r="E96" s="8">
        <v>78.900000000000006</v>
      </c>
      <c r="F96" s="8">
        <v>3.94</v>
      </c>
    </row>
    <row r="97" spans="1:6">
      <c r="A97" s="7" t="s">
        <v>202</v>
      </c>
      <c r="B97" s="8" t="s">
        <v>203</v>
      </c>
      <c r="C97" s="8" t="s">
        <v>16</v>
      </c>
      <c r="D97" s="8">
        <v>9.0900000000000009E-3</v>
      </c>
      <c r="E97" s="8">
        <v>1.74</v>
      </c>
      <c r="F97" s="8">
        <v>8.72E-2</v>
      </c>
    </row>
    <row r="98" spans="1:6">
      <c r="A98" s="7" t="s">
        <v>204</v>
      </c>
      <c r="B98" s="8" t="s">
        <v>205</v>
      </c>
      <c r="C98" s="8" t="s">
        <v>16</v>
      </c>
      <c r="D98" s="8">
        <v>9.0899999999999998E-4</v>
      </c>
      <c r="E98" s="8">
        <v>0.17399999999999999</v>
      </c>
      <c r="F98" s="8">
        <v>8.7200000000000003E-3</v>
      </c>
    </row>
    <row r="99" spans="1:6">
      <c r="A99" s="7" t="s">
        <v>206</v>
      </c>
      <c r="B99" s="8" t="s">
        <v>207</v>
      </c>
      <c r="C99" s="8" t="s">
        <v>16</v>
      </c>
      <c r="D99" s="8">
        <v>2.7E-2</v>
      </c>
      <c r="E99" s="8">
        <v>5.18</v>
      </c>
      <c r="F99" s="8">
        <v>0.25900000000000001</v>
      </c>
    </row>
    <row r="100" spans="1:6">
      <c r="A100" s="7" t="s">
        <v>208</v>
      </c>
      <c r="B100" s="8" t="s">
        <v>209</v>
      </c>
      <c r="C100" s="8" t="s">
        <v>16</v>
      </c>
      <c r="D100" s="8">
        <v>7.1400000000000005E-2</v>
      </c>
      <c r="E100" s="8">
        <v>13.7</v>
      </c>
      <c r="F100" s="8">
        <v>0.68500000000000005</v>
      </c>
    </row>
    <row r="101" spans="1:6">
      <c r="A101" s="7" t="s">
        <v>210</v>
      </c>
      <c r="B101" s="10">
        <v>2043937</v>
      </c>
      <c r="C101" s="8" t="s">
        <v>16</v>
      </c>
      <c r="D101" s="9">
        <v>9.09E-5</v>
      </c>
      <c r="E101" s="8">
        <v>1.7399999999999999E-2</v>
      </c>
      <c r="F101" s="8">
        <v>8.7200000000000005E-4</v>
      </c>
    </row>
    <row r="102" spans="1:6" ht="20.399999999999999">
      <c r="A102" s="7" t="s">
        <v>211</v>
      </c>
      <c r="B102" s="8" t="s">
        <v>212</v>
      </c>
      <c r="C102" s="8" t="s">
        <v>16</v>
      </c>
      <c r="D102" s="9">
        <v>1.4100000000000001E-5</v>
      </c>
      <c r="E102" s="8">
        <v>2.7100000000000002E-3</v>
      </c>
      <c r="F102" s="8">
        <v>1.35E-4</v>
      </c>
    </row>
    <row r="103" spans="1:6">
      <c r="A103" s="7" t="s">
        <v>213</v>
      </c>
      <c r="B103" s="8" t="s">
        <v>214</v>
      </c>
      <c r="C103" s="8" t="s">
        <v>16</v>
      </c>
      <c r="D103" s="8">
        <v>9.0899999999999998E-4</v>
      </c>
      <c r="E103" s="8">
        <v>0.17399999999999999</v>
      </c>
      <c r="F103" s="8">
        <v>8.7200000000000003E-3</v>
      </c>
    </row>
    <row r="104" spans="1:6" ht="20.399999999999999">
      <c r="A104" s="7" t="s">
        <v>215</v>
      </c>
      <c r="B104" s="8" t="s">
        <v>216</v>
      </c>
      <c r="C104" s="8" t="s">
        <v>16</v>
      </c>
      <c r="D104" s="8">
        <v>8.77E-3</v>
      </c>
      <c r="E104" s="8">
        <v>1.68</v>
      </c>
      <c r="F104" s="8">
        <v>8.4099999999999994E-2</v>
      </c>
    </row>
    <row r="105" spans="1:6">
      <c r="A105" s="7" t="s">
        <v>217</v>
      </c>
      <c r="B105" s="8" t="s">
        <v>218</v>
      </c>
      <c r="C105" s="8" t="s">
        <v>16</v>
      </c>
      <c r="D105" s="8">
        <v>0.37</v>
      </c>
      <c r="E105" s="8">
        <v>71</v>
      </c>
      <c r="F105" s="8">
        <v>3.55</v>
      </c>
    </row>
    <row r="106" spans="1:6">
      <c r="A106" s="7" t="s">
        <v>219</v>
      </c>
      <c r="B106" s="8" t="s">
        <v>220</v>
      </c>
      <c r="C106" s="8" t="s">
        <v>16</v>
      </c>
      <c r="D106" s="8">
        <v>0.05</v>
      </c>
      <c r="E106" s="8">
        <v>9.59</v>
      </c>
      <c r="F106" s="8">
        <v>0.48</v>
      </c>
    </row>
    <row r="107" spans="1:6">
      <c r="A107" s="7" t="s">
        <v>221</v>
      </c>
      <c r="B107" s="8" t="s">
        <v>222</v>
      </c>
      <c r="C107" s="8" t="s">
        <v>16</v>
      </c>
      <c r="D107" s="8">
        <v>60</v>
      </c>
      <c r="E107" s="9">
        <v>11500</v>
      </c>
      <c r="F107" s="8">
        <v>576</v>
      </c>
    </row>
    <row r="108" spans="1:6">
      <c r="A108" s="7" t="s">
        <v>223</v>
      </c>
      <c r="B108" s="8" t="s">
        <v>224</v>
      </c>
      <c r="C108" s="8" t="s">
        <v>19</v>
      </c>
      <c r="D108" s="8">
        <v>0.06</v>
      </c>
      <c r="E108" s="8">
        <v>7.8899999999999994E-3</v>
      </c>
      <c r="F108" s="8">
        <v>3.9399999999999998E-4</v>
      </c>
    </row>
    <row r="109" spans="1:6">
      <c r="A109" s="7" t="s">
        <v>225</v>
      </c>
      <c r="B109" s="8" t="s">
        <v>226</v>
      </c>
      <c r="C109" s="8" t="s">
        <v>16</v>
      </c>
      <c r="D109" s="8">
        <v>7.6900000000000004E-4</v>
      </c>
      <c r="E109" s="8">
        <v>0.14799999999999999</v>
      </c>
      <c r="F109" s="8">
        <v>7.3800000000000003E-3</v>
      </c>
    </row>
    <row r="110" spans="1:6">
      <c r="A110" s="7" t="s">
        <v>227</v>
      </c>
      <c r="B110" s="8" t="s">
        <v>228</v>
      </c>
      <c r="C110" s="8" t="s">
        <v>19</v>
      </c>
      <c r="D110" s="8">
        <v>1</v>
      </c>
      <c r="E110" s="8">
        <v>0.13100000000000001</v>
      </c>
      <c r="F110" s="8">
        <v>6.5700000000000003E-3</v>
      </c>
    </row>
    <row r="111" spans="1:6">
      <c r="A111" s="7" t="s">
        <v>229</v>
      </c>
      <c r="B111" s="8" t="s">
        <v>230</v>
      </c>
      <c r="C111" s="8" t="s">
        <v>16</v>
      </c>
      <c r="D111" s="8">
        <v>3.4499999999999999E-3</v>
      </c>
      <c r="E111" s="8">
        <v>0.66200000000000003</v>
      </c>
      <c r="F111" s="8">
        <v>3.3099999999999997E-2</v>
      </c>
    </row>
    <row r="112" spans="1:6">
      <c r="A112" s="7" t="s">
        <v>231</v>
      </c>
      <c r="B112" s="8" t="s">
        <v>232</v>
      </c>
      <c r="C112" s="8" t="s">
        <v>16</v>
      </c>
      <c r="D112" s="9">
        <v>3.9999999999999998E-7</v>
      </c>
      <c r="E112" s="9">
        <v>7.6799999999999997E-5</v>
      </c>
      <c r="F112" s="9">
        <v>3.8399999999999997E-6</v>
      </c>
    </row>
    <row r="113" spans="1:6">
      <c r="A113" s="7" t="s">
        <v>233</v>
      </c>
      <c r="B113" s="8" t="s">
        <v>234</v>
      </c>
      <c r="C113" s="8" t="s">
        <v>16</v>
      </c>
      <c r="D113" s="8">
        <v>0.19600000000000001</v>
      </c>
      <c r="E113" s="8">
        <v>37.6</v>
      </c>
      <c r="F113" s="8">
        <v>1.88</v>
      </c>
    </row>
    <row r="114" spans="1:6">
      <c r="A114" s="7" t="s">
        <v>235</v>
      </c>
      <c r="B114" s="8" t="s">
        <v>236</v>
      </c>
      <c r="C114" s="8" t="s">
        <v>16</v>
      </c>
      <c r="D114" s="8">
        <v>2.04E-4</v>
      </c>
      <c r="E114" s="8">
        <v>3.9100000000000003E-2</v>
      </c>
      <c r="F114" s="8">
        <v>1.9599999999999999E-3</v>
      </c>
    </row>
    <row r="115" spans="1:6">
      <c r="A115" s="7" t="s">
        <v>237</v>
      </c>
      <c r="B115" s="8" t="s">
        <v>238</v>
      </c>
      <c r="C115" s="8" t="s">
        <v>16</v>
      </c>
      <c r="D115" s="8">
        <v>0.16700000000000001</v>
      </c>
      <c r="E115" s="8">
        <v>32</v>
      </c>
      <c r="F115" s="8">
        <v>1.6</v>
      </c>
    </row>
    <row r="116" spans="1:6" ht="20.399999999999999">
      <c r="A116" s="7" t="s">
        <v>239</v>
      </c>
      <c r="B116" s="8" t="s">
        <v>240</v>
      </c>
      <c r="C116" s="8" t="s">
        <v>16</v>
      </c>
      <c r="D116" s="8">
        <v>1.2999999999999999E-3</v>
      </c>
      <c r="E116" s="8">
        <v>0.249</v>
      </c>
      <c r="F116" s="8">
        <v>1.2500000000000001E-2</v>
      </c>
    </row>
    <row r="117" spans="1:6">
      <c r="A117" s="7" t="s">
        <v>241</v>
      </c>
      <c r="B117" s="8" t="s">
        <v>242</v>
      </c>
      <c r="C117" s="8" t="s">
        <v>16</v>
      </c>
      <c r="D117" s="8">
        <v>3.7000000000000002E-3</v>
      </c>
      <c r="E117" s="8">
        <v>0.71</v>
      </c>
      <c r="F117" s="8">
        <v>3.5499999999999997E-2</v>
      </c>
    </row>
    <row r="118" spans="1:6">
      <c r="A118" s="7" t="s">
        <v>243</v>
      </c>
      <c r="B118" s="8" t="s">
        <v>244</v>
      </c>
      <c r="C118" s="8" t="s">
        <v>19</v>
      </c>
      <c r="D118" s="8">
        <v>70.8</v>
      </c>
      <c r="E118" s="8">
        <v>9.31</v>
      </c>
      <c r="F118" s="8">
        <v>0.46500000000000002</v>
      </c>
    </row>
    <row r="119" spans="1:6">
      <c r="A119" s="7" t="s">
        <v>245</v>
      </c>
      <c r="B119" s="8" t="s">
        <v>246</v>
      </c>
      <c r="C119" s="8" t="s">
        <v>247</v>
      </c>
      <c r="D119" s="8">
        <v>120</v>
      </c>
      <c r="E119" s="8">
        <v>0.26300000000000001</v>
      </c>
      <c r="F119" s="8">
        <v>1.3100000000000001E-2</v>
      </c>
    </row>
    <row r="120" spans="1:6">
      <c r="A120" s="7" t="s">
        <v>248</v>
      </c>
      <c r="B120" s="8" t="s">
        <v>249</v>
      </c>
      <c r="C120" s="8" t="s">
        <v>247</v>
      </c>
      <c r="D120" s="8">
        <v>120</v>
      </c>
      <c r="E120" s="8">
        <v>0.26300000000000001</v>
      </c>
      <c r="F120" s="8">
        <v>1.3100000000000001E-2</v>
      </c>
    </row>
    <row r="121" spans="1:6">
      <c r="A121" s="7" t="s">
        <v>250</v>
      </c>
      <c r="B121" s="8" t="s">
        <v>251</v>
      </c>
      <c r="C121" s="8" t="s">
        <v>16</v>
      </c>
      <c r="D121" s="8">
        <v>0.625</v>
      </c>
      <c r="E121" s="8">
        <v>120</v>
      </c>
      <c r="F121" s="8">
        <v>6</v>
      </c>
    </row>
    <row r="122" spans="1:6">
      <c r="A122" s="7" t="s">
        <v>252</v>
      </c>
      <c r="B122" s="8" t="s">
        <v>253</v>
      </c>
      <c r="C122" s="8" t="s">
        <v>19</v>
      </c>
      <c r="D122" s="8">
        <v>0.2</v>
      </c>
      <c r="E122" s="8">
        <v>2.63E-2</v>
      </c>
      <c r="F122" s="8">
        <v>1.31E-3</v>
      </c>
    </row>
    <row r="123" spans="1:6">
      <c r="A123" s="7" t="s">
        <v>254</v>
      </c>
      <c r="B123" s="8" t="s">
        <v>255</v>
      </c>
      <c r="C123" s="8" t="s">
        <v>16</v>
      </c>
      <c r="D123" s="8">
        <v>0.11600000000000001</v>
      </c>
      <c r="E123" s="8">
        <v>22.3</v>
      </c>
      <c r="F123" s="8">
        <v>1.1100000000000001</v>
      </c>
    </row>
    <row r="124" spans="1:6" ht="20.399999999999999">
      <c r="A124" s="7" t="s">
        <v>256</v>
      </c>
      <c r="B124" s="8" t="s">
        <v>119</v>
      </c>
      <c r="C124" s="8" t="s">
        <v>16</v>
      </c>
      <c r="D124" s="8">
        <v>3.0299999999999999E-4</v>
      </c>
      <c r="E124" s="8">
        <v>5.8099999999999999E-2</v>
      </c>
      <c r="F124" s="8">
        <v>2.9099999999999998E-3</v>
      </c>
    </row>
    <row r="125" spans="1:6">
      <c r="A125" s="7" t="s">
        <v>257</v>
      </c>
      <c r="B125" s="8" t="s">
        <v>258</v>
      </c>
      <c r="C125" s="8" t="s">
        <v>19</v>
      </c>
      <c r="D125" s="8">
        <v>0.05</v>
      </c>
      <c r="E125" s="8">
        <v>6.5700000000000003E-3</v>
      </c>
      <c r="F125" s="8">
        <v>3.2899999999999997E-4</v>
      </c>
    </row>
    <row r="126" spans="1:6">
      <c r="A126" s="7" t="s">
        <v>259</v>
      </c>
      <c r="B126" s="8" t="s">
        <v>260</v>
      </c>
      <c r="C126" s="8" t="s">
        <v>16</v>
      </c>
      <c r="D126" s="9">
        <v>1.59E-5</v>
      </c>
      <c r="E126" s="8">
        <v>3.0500000000000002E-3</v>
      </c>
      <c r="F126" s="8">
        <v>1.5300000000000001E-4</v>
      </c>
    </row>
    <row r="127" spans="1:6">
      <c r="A127" s="7" t="s">
        <v>261</v>
      </c>
      <c r="B127" s="8" t="s">
        <v>262</v>
      </c>
      <c r="C127" s="8" t="s">
        <v>16</v>
      </c>
      <c r="D127" s="8">
        <v>4.0000000000000001E-3</v>
      </c>
      <c r="E127" s="8">
        <v>0.76800000000000002</v>
      </c>
      <c r="F127" s="8">
        <v>3.8399999999999997E-2</v>
      </c>
    </row>
    <row r="128" spans="1:6">
      <c r="A128" s="7" t="s">
        <v>263</v>
      </c>
      <c r="B128" s="8" t="s">
        <v>264</v>
      </c>
      <c r="C128" s="8" t="s">
        <v>16</v>
      </c>
      <c r="D128" s="8">
        <v>3.2299999999999999E-4</v>
      </c>
      <c r="E128" s="8">
        <v>6.2E-2</v>
      </c>
      <c r="F128" s="8">
        <v>3.0999999999999999E-3</v>
      </c>
    </row>
    <row r="129" spans="1:6">
      <c r="A129" s="7" t="s">
        <v>265</v>
      </c>
      <c r="B129" s="8" t="s">
        <v>266</v>
      </c>
      <c r="C129" s="8" t="s">
        <v>16</v>
      </c>
      <c r="D129" s="8">
        <v>1.9599999999999999E-3</v>
      </c>
      <c r="E129" s="8">
        <v>0.376</v>
      </c>
      <c r="F129" s="8">
        <v>1.8800000000000001E-2</v>
      </c>
    </row>
    <row r="130" spans="1:6">
      <c r="A130" s="7" t="s">
        <v>267</v>
      </c>
      <c r="B130" s="8" t="s">
        <v>268</v>
      </c>
      <c r="C130" s="8" t="s">
        <v>16</v>
      </c>
      <c r="D130" s="8">
        <v>3.2300000000000002E-2</v>
      </c>
      <c r="E130" s="8">
        <v>6.2</v>
      </c>
      <c r="F130" s="8">
        <v>0.31</v>
      </c>
    </row>
    <row r="131" spans="1:6">
      <c r="A131" s="7" t="s">
        <v>269</v>
      </c>
      <c r="B131" s="8" t="s">
        <v>270</v>
      </c>
      <c r="C131" s="8" t="s">
        <v>16</v>
      </c>
      <c r="D131" s="9">
        <v>1.49E-5</v>
      </c>
      <c r="E131" s="8">
        <v>2.8600000000000001E-3</v>
      </c>
      <c r="F131" s="8">
        <v>1.4300000000000001E-4</v>
      </c>
    </row>
    <row r="132" spans="1:6">
      <c r="A132" s="7" t="s">
        <v>271</v>
      </c>
      <c r="B132" s="8" t="s">
        <v>272</v>
      </c>
      <c r="C132" s="8" t="s">
        <v>16</v>
      </c>
      <c r="D132" s="8">
        <v>9.0900000000000009E-3</v>
      </c>
      <c r="E132" s="8">
        <v>1.74</v>
      </c>
      <c r="F132" s="8">
        <v>8.72E-2</v>
      </c>
    </row>
    <row r="133" spans="1:6">
      <c r="A133" s="7" t="s">
        <v>273</v>
      </c>
      <c r="B133" s="8" t="s">
        <v>274</v>
      </c>
      <c r="C133" s="8" t="s">
        <v>16</v>
      </c>
      <c r="D133" s="8">
        <v>3.4500000000000003E-2</v>
      </c>
      <c r="E133" s="8">
        <v>6.62</v>
      </c>
      <c r="F133" s="8">
        <v>0.33100000000000002</v>
      </c>
    </row>
    <row r="134" spans="1:6">
      <c r="A134" s="7" t="s">
        <v>275</v>
      </c>
      <c r="B134" s="8" t="s">
        <v>276</v>
      </c>
      <c r="C134" s="8" t="s">
        <v>16</v>
      </c>
      <c r="D134" s="9">
        <v>7.1400000000000002E-6</v>
      </c>
      <c r="E134" s="8">
        <v>1.3699999999999999E-3</v>
      </c>
      <c r="F134" s="9">
        <v>6.8499999999999998E-5</v>
      </c>
    </row>
    <row r="135" spans="1:6">
      <c r="A135" s="7" t="s">
        <v>277</v>
      </c>
      <c r="B135" s="8" t="s">
        <v>278</v>
      </c>
      <c r="C135" s="8" t="s">
        <v>16</v>
      </c>
      <c r="D135" s="8">
        <v>9.0899999999999998E-4</v>
      </c>
      <c r="E135" s="8">
        <v>0.17399999999999999</v>
      </c>
      <c r="F135" s="8">
        <v>8.7200000000000003E-3</v>
      </c>
    </row>
    <row r="136" spans="1:6">
      <c r="A136" s="7" t="s">
        <v>279</v>
      </c>
      <c r="B136" s="8" t="s">
        <v>280</v>
      </c>
      <c r="C136" s="8" t="s">
        <v>16</v>
      </c>
      <c r="D136" s="8">
        <v>9.0900000000000009E-3</v>
      </c>
      <c r="E136" s="8">
        <v>1.74</v>
      </c>
      <c r="F136" s="8">
        <v>8.72E-2</v>
      </c>
    </row>
    <row r="137" spans="1:6">
      <c r="A137" s="7" t="s">
        <v>281</v>
      </c>
      <c r="B137" s="8" t="s">
        <v>282</v>
      </c>
      <c r="C137" s="8" t="s">
        <v>16</v>
      </c>
      <c r="D137" s="8">
        <v>9.0900000000000009E-3</v>
      </c>
      <c r="E137" s="8">
        <v>1.74</v>
      </c>
      <c r="F137" s="8">
        <v>8.72E-2</v>
      </c>
    </row>
    <row r="138" spans="1:6">
      <c r="A138" s="7" t="s">
        <v>283</v>
      </c>
      <c r="B138" s="8" t="s">
        <v>284</v>
      </c>
      <c r="C138" s="8" t="s">
        <v>16</v>
      </c>
      <c r="D138" s="8">
        <v>9.0900000000000009E-3</v>
      </c>
      <c r="E138" s="8">
        <v>1.74</v>
      </c>
      <c r="F138" s="8">
        <v>8.72E-2</v>
      </c>
    </row>
    <row r="139" spans="1:6">
      <c r="A139" s="7" t="s">
        <v>285</v>
      </c>
      <c r="B139" s="8" t="s">
        <v>286</v>
      </c>
      <c r="C139" s="8" t="s">
        <v>16</v>
      </c>
      <c r="D139" s="8">
        <v>2.0400000000000001E-2</v>
      </c>
      <c r="E139" s="8">
        <v>3.91</v>
      </c>
      <c r="F139" s="8">
        <v>0.19600000000000001</v>
      </c>
    </row>
    <row r="140" spans="1:6">
      <c r="A140" s="7" t="s">
        <v>287</v>
      </c>
      <c r="B140" s="8" t="s">
        <v>288</v>
      </c>
      <c r="C140" s="8" t="s">
        <v>16</v>
      </c>
      <c r="D140" s="8">
        <v>0.17499999999999999</v>
      </c>
      <c r="E140" s="8">
        <v>33.6</v>
      </c>
      <c r="F140" s="8">
        <v>1.68</v>
      </c>
    </row>
    <row r="141" spans="1:6" ht="20.399999999999999">
      <c r="A141" s="7" t="s">
        <v>289</v>
      </c>
      <c r="B141" s="8" t="s">
        <v>119</v>
      </c>
      <c r="C141" s="8" t="s">
        <v>16</v>
      </c>
      <c r="D141" s="8">
        <v>4.17E-4</v>
      </c>
      <c r="E141" s="8">
        <v>0.08</v>
      </c>
      <c r="F141" s="8">
        <v>4.0000000000000001E-3</v>
      </c>
    </row>
    <row r="142" spans="1:6">
      <c r="A142" s="7" t="s">
        <v>290</v>
      </c>
      <c r="B142" s="8" t="s">
        <v>291</v>
      </c>
      <c r="C142" s="8" t="s">
        <v>16</v>
      </c>
      <c r="D142" s="8">
        <v>4.17E-4</v>
      </c>
      <c r="E142" s="8">
        <v>0.08</v>
      </c>
      <c r="F142" s="8">
        <v>4.0000000000000001E-3</v>
      </c>
    </row>
    <row r="143" spans="1:6">
      <c r="A143" s="7" t="s">
        <v>292</v>
      </c>
      <c r="B143" s="8" t="s">
        <v>293</v>
      </c>
      <c r="C143" s="8" t="s">
        <v>16</v>
      </c>
      <c r="D143" s="9">
        <v>1.1599999999999999E-6</v>
      </c>
      <c r="E143" s="8">
        <v>2.23E-4</v>
      </c>
      <c r="F143" s="9">
        <v>1.11E-5</v>
      </c>
    </row>
    <row r="144" spans="1:6">
      <c r="A144" s="7" t="s">
        <v>294</v>
      </c>
      <c r="B144" s="8" t="s">
        <v>295</v>
      </c>
      <c r="C144" s="8" t="s">
        <v>16</v>
      </c>
      <c r="D144" s="8">
        <v>3.4499999999999999E-3</v>
      </c>
      <c r="E144" s="8">
        <v>0.66200000000000003</v>
      </c>
      <c r="F144" s="8">
        <v>3.3099999999999997E-2</v>
      </c>
    </row>
    <row r="145" spans="1:6">
      <c r="A145" s="7" t="s">
        <v>296</v>
      </c>
      <c r="B145" s="8" t="s">
        <v>297</v>
      </c>
      <c r="C145" s="8" t="s">
        <v>16</v>
      </c>
      <c r="D145" s="8">
        <v>2.33E-3</v>
      </c>
      <c r="E145" s="8">
        <v>0.44700000000000001</v>
      </c>
      <c r="F145" s="8">
        <v>2.24E-2</v>
      </c>
    </row>
    <row r="146" spans="1:6">
      <c r="A146" s="7" t="s">
        <v>298</v>
      </c>
      <c r="B146" s="8" t="s">
        <v>299</v>
      </c>
      <c r="C146" s="8" t="s">
        <v>16</v>
      </c>
      <c r="D146" s="8">
        <v>2.5000000000000001E-4</v>
      </c>
      <c r="E146" s="8">
        <v>4.8000000000000001E-2</v>
      </c>
      <c r="F146" s="8">
        <v>2.3999999999999998E-3</v>
      </c>
    </row>
    <row r="147" spans="1:6">
      <c r="A147" s="7" t="s">
        <v>300</v>
      </c>
      <c r="B147" s="8" t="s">
        <v>301</v>
      </c>
      <c r="C147" s="8" t="s">
        <v>16</v>
      </c>
      <c r="D147" s="8">
        <v>1.41E-3</v>
      </c>
      <c r="E147" s="8">
        <v>0.27100000000000002</v>
      </c>
      <c r="F147" s="8">
        <v>1.35E-2</v>
      </c>
    </row>
    <row r="148" spans="1:6">
      <c r="A148" s="7" t="s">
        <v>302</v>
      </c>
      <c r="B148" s="8" t="s">
        <v>303</v>
      </c>
      <c r="C148" s="8" t="s">
        <v>16</v>
      </c>
      <c r="D148" s="9">
        <v>7.6899999999999999E-5</v>
      </c>
      <c r="E148" s="8">
        <v>1.4800000000000001E-2</v>
      </c>
      <c r="F148" s="8">
        <v>7.3800000000000005E-4</v>
      </c>
    </row>
    <row r="149" spans="1:6">
      <c r="A149" s="7" t="s">
        <v>304</v>
      </c>
      <c r="B149" s="8" t="s">
        <v>305</v>
      </c>
      <c r="C149" s="8" t="s">
        <v>16</v>
      </c>
      <c r="D149" s="8">
        <v>2.7E-2</v>
      </c>
      <c r="E149" s="8">
        <v>5.18</v>
      </c>
      <c r="F149" s="8">
        <v>0.25900000000000001</v>
      </c>
    </row>
    <row r="150" spans="1:6">
      <c r="A150" s="7" t="s">
        <v>306</v>
      </c>
      <c r="B150" s="8" t="s">
        <v>307</v>
      </c>
      <c r="C150" s="8" t="s">
        <v>16</v>
      </c>
      <c r="D150" s="8">
        <v>0.90900000000000003</v>
      </c>
      <c r="E150" s="8">
        <v>174</v>
      </c>
      <c r="F150" s="8">
        <v>8.7200000000000006</v>
      </c>
    </row>
    <row r="151" spans="1:6">
      <c r="A151" s="7" t="s">
        <v>308</v>
      </c>
      <c r="B151" s="8" t="s">
        <v>309</v>
      </c>
      <c r="C151" s="8" t="s">
        <v>16</v>
      </c>
      <c r="D151" s="8">
        <v>17.5</v>
      </c>
      <c r="E151" s="8">
        <v>3360</v>
      </c>
      <c r="F151" s="8">
        <v>168</v>
      </c>
    </row>
    <row r="152" spans="1:6" ht="20.399999999999999">
      <c r="A152" s="7" t="s">
        <v>310</v>
      </c>
      <c r="B152" s="8" t="s">
        <v>311</v>
      </c>
      <c r="C152" s="8" t="s">
        <v>16</v>
      </c>
      <c r="D152" s="8">
        <v>1.41E-2</v>
      </c>
      <c r="E152" s="8">
        <v>2.71</v>
      </c>
      <c r="F152" s="8">
        <v>0.13500000000000001</v>
      </c>
    </row>
    <row r="153" spans="1:6">
      <c r="A153" s="7" t="s">
        <v>312</v>
      </c>
      <c r="B153" s="8" t="s">
        <v>313</v>
      </c>
      <c r="C153" s="8" t="s">
        <v>16</v>
      </c>
      <c r="D153" s="8">
        <v>2.3800000000000001E-4</v>
      </c>
      <c r="E153" s="8">
        <v>4.5699999999999998E-2</v>
      </c>
      <c r="F153" s="8">
        <v>2.2799999999999999E-3</v>
      </c>
    </row>
    <row r="154" spans="1:6">
      <c r="A154" s="7" t="s">
        <v>314</v>
      </c>
      <c r="B154" s="10">
        <v>191906</v>
      </c>
      <c r="C154" s="8" t="s">
        <v>16</v>
      </c>
      <c r="D154" s="8">
        <v>2.3300000000000001E-2</v>
      </c>
      <c r="E154" s="8">
        <v>4.47</v>
      </c>
      <c r="F154" s="8">
        <v>0.224</v>
      </c>
    </row>
    <row r="155" spans="1:6">
      <c r="A155" s="7" t="s">
        <v>315</v>
      </c>
      <c r="B155" s="8" t="s">
        <v>316</v>
      </c>
      <c r="C155" s="8" t="s">
        <v>16</v>
      </c>
      <c r="D155" s="8">
        <v>1.52</v>
      </c>
      <c r="E155" s="8">
        <v>292</v>
      </c>
      <c r="F155" s="8">
        <v>14.6</v>
      </c>
    </row>
    <row r="156" spans="1:6">
      <c r="A156" s="7" t="s">
        <v>317</v>
      </c>
      <c r="B156" s="8" t="s">
        <v>318</v>
      </c>
      <c r="C156" s="8" t="s">
        <v>19</v>
      </c>
      <c r="D156" s="8">
        <v>800</v>
      </c>
      <c r="E156" s="8">
        <v>105</v>
      </c>
      <c r="F156" s="8">
        <v>5.26</v>
      </c>
    </row>
    <row r="157" spans="1:6">
      <c r="A157" s="7" t="s">
        <v>319</v>
      </c>
      <c r="B157" s="8" t="s">
        <v>320</v>
      </c>
      <c r="C157" s="8" t="s">
        <v>247</v>
      </c>
      <c r="D157" s="8">
        <v>23000</v>
      </c>
      <c r="E157" s="8">
        <v>50.4</v>
      </c>
      <c r="F157" s="8">
        <v>1.1399999999999999</v>
      </c>
    </row>
    <row r="158" spans="1:6">
      <c r="A158" s="7" t="s">
        <v>321</v>
      </c>
      <c r="B158" s="8" t="s">
        <v>322</v>
      </c>
      <c r="C158" s="8" t="s">
        <v>16</v>
      </c>
      <c r="D158" s="8">
        <v>2.3800000000000002E-2</v>
      </c>
      <c r="E158" s="8">
        <v>4.57</v>
      </c>
      <c r="F158" s="8">
        <v>0.22800000000000001</v>
      </c>
    </row>
    <row r="159" spans="1:6">
      <c r="A159" s="7" t="s">
        <v>323</v>
      </c>
      <c r="B159" s="8" t="s">
        <v>324</v>
      </c>
      <c r="C159" s="8" t="s">
        <v>16</v>
      </c>
      <c r="D159" s="9">
        <v>7.6899999999999992E-6</v>
      </c>
      <c r="E159" s="8">
        <v>1.48E-3</v>
      </c>
      <c r="F159" s="9">
        <v>7.3800000000000005E-5</v>
      </c>
    </row>
    <row r="160" spans="1:6">
      <c r="A160" s="7" t="s">
        <v>325</v>
      </c>
      <c r="B160" s="8" t="s">
        <v>326</v>
      </c>
      <c r="C160" s="8" t="s">
        <v>16</v>
      </c>
      <c r="D160" s="8">
        <v>2.9399999999999999E-3</v>
      </c>
      <c r="E160" s="8">
        <v>0.56399999999999995</v>
      </c>
      <c r="F160" s="8">
        <v>2.8199999999999999E-2</v>
      </c>
    </row>
    <row r="161" spans="1:6">
      <c r="A161" s="7" t="s">
        <v>327</v>
      </c>
      <c r="B161" s="8" t="s">
        <v>328</v>
      </c>
      <c r="C161" s="8" t="s">
        <v>16</v>
      </c>
      <c r="D161" s="8">
        <v>2.1699999999999999E-4</v>
      </c>
      <c r="E161" s="8">
        <v>4.1599999999999998E-2</v>
      </c>
      <c r="F161" s="8">
        <v>2.0799999999999998E-3</v>
      </c>
    </row>
    <row r="162" spans="1:6">
      <c r="A162" s="7" t="s">
        <v>329</v>
      </c>
      <c r="B162" s="8" t="s">
        <v>330</v>
      </c>
      <c r="C162" s="8" t="s">
        <v>16</v>
      </c>
      <c r="D162" s="8">
        <v>3.85E-2</v>
      </c>
      <c r="E162" s="8">
        <v>7.39</v>
      </c>
      <c r="F162" s="8">
        <v>0.36899999999999999</v>
      </c>
    </row>
    <row r="163" spans="1:6">
      <c r="A163" s="7" t="s">
        <v>331</v>
      </c>
      <c r="B163" s="8" t="s">
        <v>332</v>
      </c>
      <c r="C163" s="8" t="s">
        <v>16</v>
      </c>
      <c r="D163" s="8">
        <v>0.04</v>
      </c>
      <c r="E163" s="8">
        <v>7.68</v>
      </c>
      <c r="F163" s="8">
        <v>0.38400000000000001</v>
      </c>
    </row>
    <row r="164" spans="1:6">
      <c r="A164" s="7" t="s">
        <v>333</v>
      </c>
      <c r="B164" s="8" t="s">
        <v>334</v>
      </c>
      <c r="C164" s="8" t="s">
        <v>19</v>
      </c>
      <c r="D164" s="8">
        <v>0.2</v>
      </c>
      <c r="E164" s="8">
        <v>2.5999999999999999E-2</v>
      </c>
      <c r="F164" s="8">
        <v>1.31E-3</v>
      </c>
    </row>
    <row r="165" spans="1:6">
      <c r="A165" s="7" t="s">
        <v>335</v>
      </c>
      <c r="B165" s="8" t="s">
        <v>336</v>
      </c>
      <c r="C165" s="8" t="s">
        <v>19</v>
      </c>
      <c r="D165" s="8">
        <v>0.2</v>
      </c>
      <c r="E165" s="8">
        <v>2.5999999999999999E-2</v>
      </c>
      <c r="F165" s="8">
        <v>1.31E-3</v>
      </c>
    </row>
    <row r="166" spans="1:6">
      <c r="A166" s="7" t="s">
        <v>337</v>
      </c>
      <c r="B166" s="8" t="s">
        <v>338</v>
      </c>
      <c r="C166" s="8" t="s">
        <v>19</v>
      </c>
      <c r="D166" s="8">
        <v>1000</v>
      </c>
      <c r="E166" s="8">
        <v>131</v>
      </c>
      <c r="F166" s="8">
        <v>6.57</v>
      </c>
    </row>
    <row r="167" spans="1:6">
      <c r="A167" s="7" t="s">
        <v>339</v>
      </c>
      <c r="B167" s="8" t="s">
        <v>340</v>
      </c>
      <c r="C167" s="8" t="s">
        <v>16</v>
      </c>
      <c r="D167" s="8">
        <v>3.2300000000000002E-2</v>
      </c>
      <c r="E167" s="8">
        <v>6.2</v>
      </c>
      <c r="F167" s="8">
        <v>0.31</v>
      </c>
    </row>
    <row r="168" spans="1:6">
      <c r="A168" s="7" t="s">
        <v>341</v>
      </c>
      <c r="B168" s="8" t="s">
        <v>342</v>
      </c>
      <c r="C168" s="8" t="s">
        <v>19</v>
      </c>
      <c r="D168" s="9">
        <v>50000</v>
      </c>
      <c r="E168" s="8">
        <v>6570</v>
      </c>
      <c r="F168" s="8">
        <v>328</v>
      </c>
    </row>
    <row r="169" spans="1:6">
      <c r="A169" s="7" t="s">
        <v>343</v>
      </c>
      <c r="B169" s="8" t="s">
        <v>344</v>
      </c>
      <c r="C169" s="8" t="s">
        <v>16</v>
      </c>
      <c r="D169" s="8">
        <v>4.3499999999999997E-2</v>
      </c>
      <c r="E169" s="8">
        <v>8.35</v>
      </c>
      <c r="F169" s="8">
        <v>0.41699999999999998</v>
      </c>
    </row>
    <row r="170" spans="1:6">
      <c r="A170" s="7" t="s">
        <v>345</v>
      </c>
      <c r="B170" s="8" t="s">
        <v>346</v>
      </c>
      <c r="C170" s="8" t="s">
        <v>16</v>
      </c>
      <c r="D170" s="8">
        <v>1.4499999999999999E-3</v>
      </c>
      <c r="E170" s="8">
        <v>0.27800000000000002</v>
      </c>
      <c r="F170" s="8">
        <v>1.3899999999999999E-2</v>
      </c>
    </row>
    <row r="171" spans="1:6">
      <c r="A171" s="7" t="s">
        <v>347</v>
      </c>
      <c r="B171" s="8" t="s">
        <v>348</v>
      </c>
      <c r="C171" s="8" t="s">
        <v>19</v>
      </c>
      <c r="D171" s="8">
        <v>0.4</v>
      </c>
      <c r="E171" s="8">
        <v>5.2999999999999999E-2</v>
      </c>
      <c r="F171" s="8">
        <v>2.63E-3</v>
      </c>
    </row>
    <row r="172" spans="1:6">
      <c r="A172" s="7" t="s">
        <v>349</v>
      </c>
      <c r="B172" s="8" t="s">
        <v>350</v>
      </c>
      <c r="C172" s="8" t="s">
        <v>16</v>
      </c>
      <c r="D172" s="8">
        <v>1.1200000000000001</v>
      </c>
      <c r="E172" s="8">
        <v>215</v>
      </c>
      <c r="F172" s="8">
        <v>10.7</v>
      </c>
    </row>
    <row r="173" spans="1:6">
      <c r="A173" s="7" t="s">
        <v>351</v>
      </c>
      <c r="B173" s="8" t="s">
        <v>352</v>
      </c>
      <c r="C173" s="8" t="s">
        <v>16</v>
      </c>
      <c r="D173" s="9">
        <v>1.45E-5</v>
      </c>
      <c r="E173" s="8">
        <v>2.7799999999999999E-3</v>
      </c>
      <c r="F173" s="8">
        <v>1.3899999999999999E-4</v>
      </c>
    </row>
    <row r="174" spans="1:6">
      <c r="A174" s="7" t="s">
        <v>353</v>
      </c>
      <c r="B174" s="8" t="s">
        <v>354</v>
      </c>
      <c r="C174" s="8" t="s">
        <v>16</v>
      </c>
      <c r="D174" s="9">
        <v>1.5099999999999999E-5</v>
      </c>
      <c r="E174" s="8">
        <v>2.8999999999999998E-3</v>
      </c>
      <c r="F174" s="8">
        <v>1.45E-4</v>
      </c>
    </row>
    <row r="175" spans="1:6">
      <c r="A175" s="7" t="s">
        <v>355</v>
      </c>
      <c r="B175" s="8" t="s">
        <v>356</v>
      </c>
      <c r="C175" s="8" t="s">
        <v>16</v>
      </c>
      <c r="D175" s="9">
        <v>1.2799999999999999E-5</v>
      </c>
      <c r="E175" s="8">
        <v>2.4599999999999999E-3</v>
      </c>
      <c r="F175" s="8">
        <v>1.2300000000000001E-4</v>
      </c>
    </row>
    <row r="176" spans="1:6">
      <c r="A176" s="7" t="s">
        <v>357</v>
      </c>
      <c r="B176" s="8" t="s">
        <v>358</v>
      </c>
      <c r="C176" s="8" t="s">
        <v>16</v>
      </c>
      <c r="D176" s="9">
        <v>1.5099999999999999E-5</v>
      </c>
      <c r="E176" s="8">
        <v>2.8999999999999998E-3</v>
      </c>
      <c r="F176" s="8">
        <v>1.45E-4</v>
      </c>
    </row>
    <row r="177" spans="1:6" ht="30.6">
      <c r="A177" s="7" t="s">
        <v>359</v>
      </c>
      <c r="B177" s="8" t="s">
        <v>119</v>
      </c>
      <c r="C177" s="8" t="s">
        <v>16</v>
      </c>
      <c r="D177" s="9">
        <v>6.6699999999999997E-6</v>
      </c>
      <c r="E177" s="8">
        <v>1.2800000000000001E-3</v>
      </c>
      <c r="F177" s="9">
        <v>6.3999999999999997E-5</v>
      </c>
    </row>
    <row r="178" spans="1:6">
      <c r="A178" s="7" t="s">
        <v>360</v>
      </c>
      <c r="B178" s="8" t="s">
        <v>361</v>
      </c>
      <c r="C178" s="8" t="s">
        <v>16</v>
      </c>
      <c r="D178" s="9">
        <v>6.6699999999999997E-6</v>
      </c>
      <c r="E178" s="8">
        <v>1.2800000000000001E-3</v>
      </c>
      <c r="F178" s="9">
        <v>6.3999999999999997E-5</v>
      </c>
    </row>
    <row r="179" spans="1:6">
      <c r="A179" s="7" t="s">
        <v>362</v>
      </c>
      <c r="B179" s="8" t="s">
        <v>363</v>
      </c>
      <c r="C179" s="8" t="s">
        <v>16</v>
      </c>
      <c r="D179" s="8">
        <v>9.0899999999999995E-2</v>
      </c>
      <c r="E179" s="8">
        <v>17.399999999999999</v>
      </c>
      <c r="F179" s="8">
        <v>0.872</v>
      </c>
    </row>
    <row r="180" spans="1:6">
      <c r="A180" s="7" t="s">
        <v>364</v>
      </c>
      <c r="B180" s="8" t="s">
        <v>365</v>
      </c>
      <c r="C180" s="8" t="s">
        <v>16</v>
      </c>
      <c r="D180" s="8">
        <v>0.76900000000000002</v>
      </c>
      <c r="E180" s="8">
        <v>148</v>
      </c>
      <c r="F180" s="8">
        <v>7.38</v>
      </c>
    </row>
    <row r="181" spans="1:6">
      <c r="A181" s="7" t="s">
        <v>366</v>
      </c>
      <c r="B181" s="8" t="s">
        <v>367</v>
      </c>
      <c r="C181" s="8" t="s">
        <v>19</v>
      </c>
      <c r="D181" s="8">
        <v>0.1</v>
      </c>
      <c r="E181" s="8">
        <v>1.2999999999999999E-2</v>
      </c>
      <c r="F181" s="8">
        <v>6.5700000000000003E-4</v>
      </c>
    </row>
    <row r="182" spans="1:6">
      <c r="A182" s="7" t="s">
        <v>368</v>
      </c>
      <c r="B182" s="8" t="s">
        <v>369</v>
      </c>
      <c r="C182" s="8" t="s">
        <v>16</v>
      </c>
      <c r="D182" s="8">
        <v>1.6199999999999999E-3</v>
      </c>
      <c r="E182" s="8">
        <v>0.311</v>
      </c>
      <c r="F182" s="8">
        <v>1.55E-2</v>
      </c>
    </row>
    <row r="183" spans="1:6">
      <c r="A183" s="7" t="s">
        <v>370</v>
      </c>
      <c r="B183" s="8" t="s">
        <v>119</v>
      </c>
      <c r="C183" s="8" t="s">
        <v>247</v>
      </c>
      <c r="D183" s="8">
        <v>100</v>
      </c>
      <c r="E183" s="8">
        <v>0.219</v>
      </c>
      <c r="F183" s="8">
        <v>1.0999999999999999E-2</v>
      </c>
    </row>
    <row r="184" spans="1:6">
      <c r="A184" s="7" t="s">
        <v>371</v>
      </c>
      <c r="B184" s="8" t="s">
        <v>372</v>
      </c>
      <c r="C184" s="8" t="s">
        <v>19</v>
      </c>
      <c r="D184" s="8">
        <v>400</v>
      </c>
      <c r="E184" s="8">
        <v>52.6</v>
      </c>
      <c r="F184" s="8">
        <v>2.63</v>
      </c>
    </row>
    <row r="185" spans="1:6">
      <c r="A185" s="7" t="s">
        <v>373</v>
      </c>
      <c r="B185" s="8" t="s">
        <v>374</v>
      </c>
      <c r="C185" s="8" t="s">
        <v>16</v>
      </c>
      <c r="D185" s="8">
        <v>1.5900000000000001E-2</v>
      </c>
      <c r="E185" s="8">
        <v>3.05</v>
      </c>
      <c r="F185" s="8">
        <v>0.153</v>
      </c>
    </row>
    <row r="186" spans="1:6">
      <c r="A186" s="7" t="s">
        <v>375</v>
      </c>
      <c r="B186" s="8" t="s">
        <v>376</v>
      </c>
      <c r="C186" s="8" t="s">
        <v>19</v>
      </c>
      <c r="D186" s="8">
        <v>6000</v>
      </c>
      <c r="E186" s="8">
        <v>789</v>
      </c>
      <c r="F186" s="8">
        <v>39.4</v>
      </c>
    </row>
    <row r="187" spans="1:6" ht="20.399999999999999">
      <c r="A187" s="7" t="s">
        <v>377</v>
      </c>
      <c r="B187" s="8" t="s">
        <v>378</v>
      </c>
      <c r="C187" s="8" t="s">
        <v>16</v>
      </c>
      <c r="D187" s="8">
        <v>5.8799999999999998E-3</v>
      </c>
      <c r="E187" s="8">
        <v>1.1299999999999999</v>
      </c>
      <c r="F187" s="8">
        <v>5.6399999999999999E-2</v>
      </c>
    </row>
    <row r="188" spans="1:6" ht="20.399999999999999">
      <c r="A188" s="7" t="s">
        <v>379</v>
      </c>
      <c r="B188" s="8" t="s">
        <v>380</v>
      </c>
      <c r="C188" s="8" t="s">
        <v>16</v>
      </c>
      <c r="D188" s="8">
        <v>6.2500000000000003E-3</v>
      </c>
      <c r="E188" s="8">
        <v>1.2</v>
      </c>
      <c r="F188" s="8">
        <v>0.06</v>
      </c>
    </row>
    <row r="189" spans="1:6">
      <c r="A189" s="7" t="s">
        <v>381</v>
      </c>
      <c r="B189" s="10">
        <v>1190723</v>
      </c>
      <c r="C189" s="8" t="s">
        <v>16</v>
      </c>
      <c r="D189" s="8">
        <v>0.66700000000000004</v>
      </c>
      <c r="E189" s="8">
        <v>128</v>
      </c>
      <c r="F189" s="8">
        <v>6.4</v>
      </c>
    </row>
    <row r="190" spans="1:6">
      <c r="A190" s="7" t="s">
        <v>382</v>
      </c>
      <c r="B190" s="10">
        <v>891986</v>
      </c>
      <c r="C190" s="8" t="s">
        <v>16</v>
      </c>
      <c r="D190" s="9">
        <v>7.1400000000000001E-5</v>
      </c>
      <c r="E190" s="8">
        <v>1.37E-2</v>
      </c>
      <c r="F190" s="8">
        <v>6.8499999999999995E-4</v>
      </c>
    </row>
    <row r="191" spans="1:6">
      <c r="A191" s="7" t="s">
        <v>383</v>
      </c>
      <c r="B191" s="8" t="s">
        <v>384</v>
      </c>
      <c r="C191" s="8" t="s">
        <v>16</v>
      </c>
      <c r="D191" s="8">
        <v>4.5499999999999999E-2</v>
      </c>
      <c r="E191" s="8">
        <v>8.73</v>
      </c>
      <c r="F191" s="8">
        <v>0.437</v>
      </c>
    </row>
    <row r="192" spans="1:6">
      <c r="A192" s="7" t="s">
        <v>385</v>
      </c>
      <c r="B192" s="8" t="s">
        <v>386</v>
      </c>
      <c r="C192" s="8" t="s">
        <v>16</v>
      </c>
      <c r="D192" s="8">
        <v>1.4500000000000001E-2</v>
      </c>
      <c r="E192" s="8">
        <v>2.78</v>
      </c>
      <c r="F192" s="8">
        <v>0.13900000000000001</v>
      </c>
    </row>
    <row r="193" spans="1:6">
      <c r="A193" s="7" t="s">
        <v>387</v>
      </c>
      <c r="B193" s="8" t="s">
        <v>388</v>
      </c>
      <c r="C193" s="8" t="s">
        <v>16</v>
      </c>
      <c r="D193" s="8">
        <v>1.03E-2</v>
      </c>
      <c r="E193" s="8">
        <v>1.98</v>
      </c>
      <c r="F193" s="8">
        <v>9.8799999999999999E-2</v>
      </c>
    </row>
    <row r="194" spans="1:6">
      <c r="A194" s="7" t="s">
        <v>389</v>
      </c>
      <c r="B194" s="8" t="s">
        <v>390</v>
      </c>
      <c r="C194" s="8" t="s">
        <v>16</v>
      </c>
      <c r="D194" s="8">
        <v>1.03E-2</v>
      </c>
      <c r="E194" s="8">
        <v>1.98</v>
      </c>
      <c r="F194" s="8">
        <v>9.8799999999999999E-2</v>
      </c>
    </row>
    <row r="195" spans="1:6">
      <c r="A195" s="7" t="s">
        <v>391</v>
      </c>
      <c r="B195" s="8" t="s">
        <v>392</v>
      </c>
      <c r="C195" s="8" t="s">
        <v>16</v>
      </c>
      <c r="D195" s="8">
        <v>4.1700000000000001E-2</v>
      </c>
      <c r="E195" s="8">
        <v>8</v>
      </c>
      <c r="F195" s="8">
        <v>0.4</v>
      </c>
    </row>
    <row r="196" spans="1:6">
      <c r="A196" s="7" t="s">
        <v>393</v>
      </c>
      <c r="B196" s="8" t="s">
        <v>394</v>
      </c>
      <c r="C196" s="8" t="s">
        <v>19</v>
      </c>
      <c r="D196" s="8">
        <v>9</v>
      </c>
      <c r="E196" s="8">
        <v>1.18</v>
      </c>
      <c r="F196" s="8">
        <v>5.91E-2</v>
      </c>
    </row>
    <row r="197" spans="1:6">
      <c r="A197" s="7" t="s">
        <v>395</v>
      </c>
      <c r="B197" s="8" t="s">
        <v>396</v>
      </c>
      <c r="C197" s="8" t="s">
        <v>16</v>
      </c>
      <c r="D197" s="8">
        <v>9.0900000000000009E-3</v>
      </c>
      <c r="E197" s="8">
        <v>1.74</v>
      </c>
      <c r="F197" s="8">
        <v>8.72E-2</v>
      </c>
    </row>
    <row r="198" spans="1:6">
      <c r="A198" s="7" t="s">
        <v>397</v>
      </c>
      <c r="B198" s="8" t="s">
        <v>398</v>
      </c>
      <c r="C198" s="8" t="s">
        <v>16</v>
      </c>
      <c r="D198" s="8">
        <v>8.3299999999999997E-4</v>
      </c>
      <c r="E198" s="8">
        <v>0.16</v>
      </c>
      <c r="F198" s="8">
        <v>7.9900000000000006E-3</v>
      </c>
    </row>
    <row r="199" spans="1:6">
      <c r="A199" s="7" t="s">
        <v>399</v>
      </c>
      <c r="B199" s="8" t="s">
        <v>400</v>
      </c>
      <c r="C199" s="8" t="s">
        <v>16</v>
      </c>
      <c r="D199" s="8">
        <v>9.0900000000000009E-3</v>
      </c>
      <c r="E199" s="8">
        <v>1.74</v>
      </c>
      <c r="F199" s="8">
        <v>8.72E-2</v>
      </c>
    </row>
    <row r="200" spans="1:6">
      <c r="A200" s="7" t="s">
        <v>401</v>
      </c>
      <c r="B200" s="8" t="s">
        <v>402</v>
      </c>
      <c r="C200" s="8" t="s">
        <v>16</v>
      </c>
      <c r="D200" s="8">
        <v>9.0899999999999998E-4</v>
      </c>
      <c r="E200" s="8">
        <v>0.17399999999999999</v>
      </c>
      <c r="F200" s="8">
        <v>8.7200000000000003E-3</v>
      </c>
    </row>
    <row r="201" spans="1:6">
      <c r="A201" s="7" t="s">
        <v>403</v>
      </c>
      <c r="B201" s="8" t="s">
        <v>404</v>
      </c>
      <c r="C201" s="8" t="s">
        <v>16</v>
      </c>
      <c r="D201" s="9">
        <v>9.09E-5</v>
      </c>
      <c r="E201" s="8">
        <v>1.7399999999999999E-2</v>
      </c>
      <c r="F201" s="8">
        <v>8.7200000000000005E-4</v>
      </c>
    </row>
    <row r="202" spans="1:6">
      <c r="A202" s="7" t="s">
        <v>405</v>
      </c>
      <c r="B202" s="8" t="s">
        <v>406</v>
      </c>
      <c r="C202" s="8" t="s">
        <v>16</v>
      </c>
      <c r="D202" s="9">
        <v>9.09E-5</v>
      </c>
      <c r="E202" s="8">
        <v>1.7399999999999999E-2</v>
      </c>
      <c r="F202" s="8">
        <v>8.7200000000000005E-4</v>
      </c>
    </row>
    <row r="203" spans="1:6">
      <c r="A203" s="7" t="s">
        <v>407</v>
      </c>
      <c r="B203" s="8" t="s">
        <v>408</v>
      </c>
      <c r="C203" s="8" t="s">
        <v>16</v>
      </c>
      <c r="D203" s="9">
        <v>9.09E-5</v>
      </c>
      <c r="E203" s="8">
        <v>1.7399999999999999E-2</v>
      </c>
      <c r="F203" s="8">
        <v>8.7200000000000005E-4</v>
      </c>
    </row>
    <row r="204" spans="1:6">
      <c r="A204" s="7" t="s">
        <v>409</v>
      </c>
      <c r="B204" s="8" t="s">
        <v>410</v>
      </c>
      <c r="C204" s="8" t="s">
        <v>16</v>
      </c>
      <c r="D204" s="8">
        <v>3.6999999999999998E-2</v>
      </c>
      <c r="E204" s="8">
        <v>7.1</v>
      </c>
      <c r="F204" s="8">
        <v>0.35499999999999998</v>
      </c>
    </row>
    <row r="205" spans="1:6">
      <c r="A205" s="7" t="s">
        <v>411</v>
      </c>
      <c r="B205" s="8" t="s">
        <v>412</v>
      </c>
      <c r="C205" s="8" t="s">
        <v>16</v>
      </c>
      <c r="D205" s="8">
        <v>1</v>
      </c>
      <c r="E205" s="8">
        <v>192</v>
      </c>
      <c r="F205" s="8">
        <v>9.59</v>
      </c>
    </row>
    <row r="206" spans="1:6">
      <c r="A206" s="7" t="s">
        <v>413</v>
      </c>
      <c r="B206" s="8" t="s">
        <v>414</v>
      </c>
      <c r="C206" s="8" t="s">
        <v>16</v>
      </c>
      <c r="D206" s="8">
        <v>1.2E-2</v>
      </c>
      <c r="E206" s="8">
        <v>2.2999999999999998</v>
      </c>
      <c r="F206" s="8">
        <v>0.115</v>
      </c>
    </row>
    <row r="207" spans="1:6">
      <c r="A207" s="7" t="s">
        <v>415</v>
      </c>
      <c r="B207" s="8" t="s">
        <v>416</v>
      </c>
      <c r="C207" s="8" t="s">
        <v>16</v>
      </c>
      <c r="D207" s="8">
        <v>2.1699999999999999E-4</v>
      </c>
      <c r="E207" s="8">
        <v>4.1599999999999998E-2</v>
      </c>
      <c r="F207" s="8">
        <v>2.0799999999999998E-3</v>
      </c>
    </row>
    <row r="208" spans="1:6" ht="20.399999999999999">
      <c r="A208" s="7" t="s">
        <v>417</v>
      </c>
      <c r="B208" s="8" t="s">
        <v>119</v>
      </c>
      <c r="C208" s="8" t="s">
        <v>16</v>
      </c>
      <c r="D208" s="8">
        <v>3.3300000000000001E-3</v>
      </c>
      <c r="E208" s="8">
        <v>0.63900000000000001</v>
      </c>
      <c r="F208" s="8">
        <v>3.2000000000000001E-2</v>
      </c>
    </row>
    <row r="209" spans="1:6">
      <c r="A209" s="7" t="s">
        <v>418</v>
      </c>
      <c r="B209" s="8" t="s">
        <v>419</v>
      </c>
      <c r="C209" s="8" t="s">
        <v>19</v>
      </c>
      <c r="D209" s="8">
        <v>3</v>
      </c>
      <c r="E209" s="8">
        <v>0.39400000000000002</v>
      </c>
      <c r="F209" s="8">
        <v>1.9699999999999999E-2</v>
      </c>
    </row>
    <row r="210" spans="1:6">
      <c r="A210" s="7" t="s">
        <v>420</v>
      </c>
      <c r="B210" s="8" t="s">
        <v>421</v>
      </c>
      <c r="C210" s="8" t="s">
        <v>19</v>
      </c>
      <c r="D210" s="9">
        <v>1E-99</v>
      </c>
      <c r="E210" s="9">
        <v>1E-99</v>
      </c>
      <c r="F210" s="9">
        <v>1E-99</v>
      </c>
    </row>
    <row r="211" spans="1:6">
      <c r="A211" s="7" t="s">
        <v>422</v>
      </c>
      <c r="B211" s="8" t="s">
        <v>423</v>
      </c>
      <c r="C211" s="8" t="s">
        <v>16</v>
      </c>
      <c r="D211" s="9">
        <v>1.0000000000000001E-5</v>
      </c>
      <c r="E211" s="8">
        <v>1.92E-3</v>
      </c>
      <c r="F211" s="9">
        <v>9.59E-5</v>
      </c>
    </row>
    <row r="212" spans="1:6">
      <c r="A212" s="7" t="s">
        <v>424</v>
      </c>
      <c r="B212" s="8" t="s">
        <v>425</v>
      </c>
      <c r="C212" s="8" t="s">
        <v>16</v>
      </c>
      <c r="D212" s="8">
        <v>2.0400000000000001E-3</v>
      </c>
      <c r="E212" s="8">
        <v>0.39100000000000001</v>
      </c>
      <c r="F212" s="8">
        <v>1.9599999999999999E-2</v>
      </c>
    </row>
    <row r="213" spans="1:6">
      <c r="A213" s="7" t="s">
        <v>426</v>
      </c>
      <c r="B213" s="8" t="s">
        <v>427</v>
      </c>
      <c r="C213" s="8" t="s">
        <v>16</v>
      </c>
      <c r="D213" s="8">
        <v>7.6899999999999996E-2</v>
      </c>
      <c r="E213" s="8">
        <v>14.8</v>
      </c>
      <c r="F213" s="8">
        <v>0.73799999999999999</v>
      </c>
    </row>
    <row r="214" spans="1:6">
      <c r="A214" s="7" t="s">
        <v>428</v>
      </c>
      <c r="B214" s="8" t="s">
        <v>429</v>
      </c>
      <c r="C214" s="8" t="s">
        <v>19</v>
      </c>
      <c r="D214" s="9">
        <v>1E-99</v>
      </c>
      <c r="E214" s="9">
        <v>1E-99</v>
      </c>
      <c r="F214" s="9">
        <v>1E-99</v>
      </c>
    </row>
    <row r="215" spans="1:6">
      <c r="A215" s="7" t="s">
        <v>430</v>
      </c>
      <c r="B215" s="8" t="s">
        <v>431</v>
      </c>
      <c r="C215" s="8" t="s">
        <v>16</v>
      </c>
      <c r="D215" s="8">
        <v>2.7E-4</v>
      </c>
      <c r="E215" s="8">
        <v>5.1799999999999999E-2</v>
      </c>
      <c r="F215" s="8">
        <v>2.5899999999999999E-3</v>
      </c>
    </row>
    <row r="216" spans="1:6">
      <c r="A216" s="7" t="s">
        <v>432</v>
      </c>
      <c r="B216" s="8" t="s">
        <v>433</v>
      </c>
      <c r="C216" s="8" t="s">
        <v>16</v>
      </c>
      <c r="D216" s="8">
        <v>7.69</v>
      </c>
      <c r="E216" s="8">
        <v>1480</v>
      </c>
      <c r="F216" s="8">
        <v>73.8</v>
      </c>
    </row>
    <row r="217" spans="1:6">
      <c r="A217" s="7" t="s">
        <v>434</v>
      </c>
      <c r="B217" s="8" t="s">
        <v>435</v>
      </c>
      <c r="C217" s="8" t="s">
        <v>16</v>
      </c>
      <c r="D217" s="9">
        <v>47600</v>
      </c>
      <c r="E217" s="9">
        <v>9130000</v>
      </c>
      <c r="F217" s="9">
        <v>457000</v>
      </c>
    </row>
    <row r="218" spans="1:6">
      <c r="A218" s="7" t="s">
        <v>436</v>
      </c>
      <c r="B218" s="8" t="s">
        <v>437</v>
      </c>
      <c r="C218" s="8" t="s">
        <v>16</v>
      </c>
      <c r="D218" s="8">
        <v>4.7600000000000002E-4</v>
      </c>
      <c r="E218" s="8">
        <v>9.1300000000000006E-2</v>
      </c>
      <c r="F218" s="8">
        <v>4.5700000000000003E-3</v>
      </c>
    </row>
    <row r="219" spans="1:6">
      <c r="A219" s="7" t="s">
        <v>438</v>
      </c>
      <c r="B219" s="8" t="s">
        <v>439</v>
      </c>
      <c r="C219" s="8" t="s">
        <v>16</v>
      </c>
      <c r="D219" s="8">
        <v>5.2599999999999999E-4</v>
      </c>
      <c r="E219" s="8">
        <v>0.10100000000000001</v>
      </c>
      <c r="F219" s="8">
        <v>5.0499999999999998E-3</v>
      </c>
    </row>
    <row r="220" spans="1:6">
      <c r="A220" s="7" t="s">
        <v>440</v>
      </c>
      <c r="B220" s="8" t="s">
        <v>441</v>
      </c>
      <c r="C220" s="8" t="s">
        <v>16</v>
      </c>
      <c r="D220" s="8">
        <v>0.76900000000000002</v>
      </c>
      <c r="E220" s="8">
        <v>148</v>
      </c>
      <c r="F220" s="8">
        <v>7.38</v>
      </c>
    </row>
    <row r="221" spans="1:6">
      <c r="A221" s="7" t="s">
        <v>442</v>
      </c>
      <c r="B221" s="8" t="s">
        <v>443</v>
      </c>
      <c r="C221" s="8" t="s">
        <v>19</v>
      </c>
      <c r="D221" s="8">
        <v>6</v>
      </c>
      <c r="E221" s="8">
        <v>0.78900000000000003</v>
      </c>
      <c r="F221" s="8">
        <v>3.9399999999999998E-2</v>
      </c>
    </row>
    <row r="222" spans="1:6">
      <c r="A222" s="7" t="s">
        <v>444</v>
      </c>
      <c r="B222" s="8" t="s">
        <v>445</v>
      </c>
      <c r="C222" s="8" t="s">
        <v>16</v>
      </c>
      <c r="D222" s="8">
        <v>4.3499999999999997E-2</v>
      </c>
      <c r="E222" s="8">
        <v>8.35</v>
      </c>
      <c r="F222" s="8">
        <v>0.41699999999999998</v>
      </c>
    </row>
    <row r="223" spans="1:6">
      <c r="A223" s="7" t="s">
        <v>446</v>
      </c>
      <c r="B223" s="8" t="s">
        <v>447</v>
      </c>
      <c r="C223" s="8" t="s">
        <v>16</v>
      </c>
      <c r="D223" s="9">
        <v>9.09E-5</v>
      </c>
      <c r="E223" s="8">
        <v>1.7399999999999999E-2</v>
      </c>
      <c r="F223" s="8">
        <v>8.7200000000000005E-4</v>
      </c>
    </row>
    <row r="224" spans="1:6">
      <c r="A224" s="7" t="s">
        <v>448</v>
      </c>
      <c r="B224" s="8" t="s">
        <v>449</v>
      </c>
      <c r="C224" s="8" t="s">
        <v>16</v>
      </c>
      <c r="D224" s="8">
        <v>3.4499999999999999E-3</v>
      </c>
      <c r="E224" s="8">
        <v>0.66200000000000003</v>
      </c>
      <c r="F224" s="8">
        <v>3.3099999999999997E-2</v>
      </c>
    </row>
    <row r="225" spans="1:6">
      <c r="A225" s="7" t="s">
        <v>450</v>
      </c>
      <c r="B225" s="8" t="s">
        <v>451</v>
      </c>
      <c r="C225" s="8" t="s">
        <v>19</v>
      </c>
      <c r="D225" s="9">
        <v>30000</v>
      </c>
      <c r="E225" s="8">
        <v>3940</v>
      </c>
      <c r="F225" s="8">
        <v>197</v>
      </c>
    </row>
    <row r="226" spans="1:6">
      <c r="A226" s="7" t="s">
        <v>452</v>
      </c>
      <c r="B226" s="8" t="s">
        <v>453</v>
      </c>
      <c r="C226" s="8" t="s">
        <v>16</v>
      </c>
      <c r="D226" s="8">
        <v>0.4</v>
      </c>
      <c r="E226" s="8">
        <v>76.8</v>
      </c>
      <c r="F226" s="8">
        <v>3.84</v>
      </c>
    </row>
    <row r="227" spans="1:6">
      <c r="A227" s="7" t="s">
        <v>454</v>
      </c>
      <c r="B227" s="8" t="s">
        <v>455</v>
      </c>
      <c r="C227" s="8" t="s">
        <v>19</v>
      </c>
      <c r="D227" s="8">
        <v>400</v>
      </c>
      <c r="E227" s="8">
        <v>52.6</v>
      </c>
      <c r="F227" s="8">
        <v>2.63</v>
      </c>
    </row>
    <row r="228" spans="1:6" ht="20.399999999999999">
      <c r="A228" s="7" t="s">
        <v>456</v>
      </c>
      <c r="B228" s="8" t="s">
        <v>457</v>
      </c>
      <c r="C228" s="8" t="s">
        <v>19</v>
      </c>
      <c r="D228" s="9">
        <v>13000</v>
      </c>
      <c r="E228" s="8">
        <v>1710</v>
      </c>
      <c r="F228" s="8">
        <v>85.4</v>
      </c>
    </row>
    <row r="229" spans="1:6" ht="20.399999999999999">
      <c r="A229" s="7" t="s">
        <v>458</v>
      </c>
      <c r="B229" s="8" t="s">
        <v>459</v>
      </c>
      <c r="C229" s="8" t="s">
        <v>19</v>
      </c>
      <c r="D229" s="8">
        <v>300</v>
      </c>
      <c r="E229" s="8">
        <v>39.4</v>
      </c>
      <c r="F229" s="8">
        <v>1.97</v>
      </c>
    </row>
    <row r="230" spans="1:6" ht="20.399999999999999">
      <c r="A230" s="7" t="s">
        <v>460</v>
      </c>
      <c r="B230" s="8" t="s">
        <v>461</v>
      </c>
      <c r="C230" s="8" t="s">
        <v>19</v>
      </c>
      <c r="D230" s="8">
        <v>90</v>
      </c>
      <c r="E230" s="8">
        <v>11.8</v>
      </c>
      <c r="F230" s="8">
        <v>0.59</v>
      </c>
    </row>
    <row r="231" spans="1:6">
      <c r="A231" s="7" t="s">
        <v>462</v>
      </c>
      <c r="B231" s="8" t="s">
        <v>463</v>
      </c>
      <c r="C231" s="8" t="s">
        <v>16</v>
      </c>
      <c r="D231" s="8">
        <v>1.14E-2</v>
      </c>
      <c r="E231" s="8">
        <v>2.19</v>
      </c>
      <c r="F231" s="8">
        <v>0.109</v>
      </c>
    </row>
    <row r="232" spans="1:6">
      <c r="A232" s="7" t="s">
        <v>464</v>
      </c>
      <c r="B232" s="8" t="s">
        <v>465</v>
      </c>
      <c r="C232" s="8" t="s">
        <v>16</v>
      </c>
      <c r="D232" s="8">
        <v>7.6899999999999996E-2</v>
      </c>
      <c r="E232" s="8">
        <v>14.8</v>
      </c>
      <c r="F232" s="8">
        <v>0.73799999999999999</v>
      </c>
    </row>
    <row r="233" spans="1:6">
      <c r="A233" s="7" t="s">
        <v>466</v>
      </c>
      <c r="B233" s="8" t="s">
        <v>467</v>
      </c>
      <c r="C233" s="8" t="s">
        <v>16</v>
      </c>
      <c r="D233" s="9">
        <v>5.2599999999999998E-5</v>
      </c>
      <c r="E233" s="8">
        <v>1.01E-2</v>
      </c>
      <c r="F233" s="8">
        <v>5.0500000000000002E-4</v>
      </c>
    </row>
    <row r="234" spans="1:6">
      <c r="A234" s="7" t="s">
        <v>468</v>
      </c>
      <c r="B234" s="8" t="s">
        <v>469</v>
      </c>
      <c r="C234" s="8" t="s">
        <v>247</v>
      </c>
      <c r="D234" s="8">
        <v>120</v>
      </c>
      <c r="E234" s="8">
        <v>0.26300000000000001</v>
      </c>
      <c r="F234" s="8">
        <v>1.3100000000000001E-2</v>
      </c>
    </row>
    <row r="235" spans="1:6" ht="20.399999999999999">
      <c r="A235" s="7" t="s">
        <v>470</v>
      </c>
      <c r="B235" s="8" t="s">
        <v>119</v>
      </c>
      <c r="C235" s="8" t="s">
        <v>19</v>
      </c>
      <c r="D235" s="8">
        <v>13</v>
      </c>
      <c r="E235" s="8">
        <v>1.71</v>
      </c>
      <c r="F235" s="8">
        <v>8.5400000000000004E-2</v>
      </c>
    </row>
    <row r="236" spans="1:6">
      <c r="A236" s="7" t="s">
        <v>471</v>
      </c>
      <c r="B236" s="8" t="s">
        <v>472</v>
      </c>
      <c r="C236" s="8" t="s">
        <v>19</v>
      </c>
      <c r="D236" s="8">
        <v>15.8</v>
      </c>
      <c r="E236" s="8">
        <v>2.08</v>
      </c>
      <c r="F236" s="8">
        <v>0.104</v>
      </c>
    </row>
    <row r="237" spans="1:6">
      <c r="A237" s="7" t="s">
        <v>473</v>
      </c>
      <c r="B237" s="8" t="s">
        <v>474</v>
      </c>
      <c r="C237" s="8" t="s">
        <v>16</v>
      </c>
      <c r="D237" s="8">
        <v>0.16700000000000001</v>
      </c>
      <c r="E237" s="8">
        <v>32</v>
      </c>
      <c r="F237" s="8">
        <v>1.6</v>
      </c>
    </row>
    <row r="238" spans="1:6">
      <c r="A238" s="7" t="s">
        <v>475</v>
      </c>
      <c r="B238" s="8" t="s">
        <v>476</v>
      </c>
      <c r="C238" s="8" t="s">
        <v>16</v>
      </c>
      <c r="D238" s="8">
        <v>0.11600000000000001</v>
      </c>
      <c r="E238" s="8">
        <v>22.3</v>
      </c>
      <c r="F238" s="8">
        <v>1.1100000000000001</v>
      </c>
    </row>
    <row r="239" spans="1:6">
      <c r="A239" s="7" t="s">
        <v>477</v>
      </c>
      <c r="B239" s="8" t="s">
        <v>478</v>
      </c>
      <c r="C239" s="8" t="s">
        <v>16</v>
      </c>
      <c r="D239" s="8">
        <v>1.4500000000000001E-2</v>
      </c>
      <c r="E239" s="8">
        <v>2.78</v>
      </c>
      <c r="F239" s="8">
        <v>0.13900000000000001</v>
      </c>
    </row>
    <row r="240" spans="1:6" ht="20.399999999999999">
      <c r="A240" s="7" t="s">
        <v>479</v>
      </c>
      <c r="B240" s="8" t="s">
        <v>480</v>
      </c>
      <c r="C240" s="8" t="s">
        <v>16</v>
      </c>
      <c r="D240" s="8">
        <v>3.2299999999999998E-3</v>
      </c>
      <c r="E240" s="8">
        <v>0.62</v>
      </c>
      <c r="F240" s="8">
        <v>3.1E-2</v>
      </c>
    </row>
    <row r="241" spans="1:6">
      <c r="A241" s="7" t="s">
        <v>481</v>
      </c>
      <c r="B241" s="8" t="s">
        <v>482</v>
      </c>
      <c r="C241" s="8" t="s">
        <v>16</v>
      </c>
      <c r="D241" s="8">
        <v>7.1400000000000001E-4</v>
      </c>
      <c r="E241" s="8">
        <v>0.13700000000000001</v>
      </c>
      <c r="F241" s="8">
        <v>6.8500000000000002E-3</v>
      </c>
    </row>
    <row r="242" spans="1:6">
      <c r="A242" s="7" t="s">
        <v>483</v>
      </c>
      <c r="B242" s="8" t="s">
        <v>484</v>
      </c>
      <c r="C242" s="8" t="s">
        <v>16</v>
      </c>
      <c r="D242" s="8">
        <v>2.5000000000000001E-3</v>
      </c>
      <c r="E242" s="8">
        <v>0.48</v>
      </c>
      <c r="F242" s="8">
        <v>2.4E-2</v>
      </c>
    </row>
    <row r="243" spans="1:6">
      <c r="A243" s="7" t="s">
        <v>485</v>
      </c>
      <c r="B243" s="8" t="s">
        <v>486</v>
      </c>
      <c r="C243" s="8" t="s">
        <v>19</v>
      </c>
      <c r="D243" s="8">
        <v>0.08</v>
      </c>
      <c r="E243" s="8">
        <v>1.0500000000000001E-2</v>
      </c>
      <c r="F243" s="8">
        <v>5.2599999999999999E-4</v>
      </c>
    </row>
    <row r="244" spans="1:6">
      <c r="A244" s="7" t="s">
        <v>487</v>
      </c>
      <c r="B244" s="8" t="s">
        <v>488</v>
      </c>
      <c r="C244" s="8" t="s">
        <v>16</v>
      </c>
      <c r="D244" s="8">
        <v>3.4499999999999998E-4</v>
      </c>
      <c r="E244" s="8">
        <v>6.6199999999999995E-2</v>
      </c>
      <c r="F244" s="8">
        <v>3.31E-3</v>
      </c>
    </row>
    <row r="245" spans="1:6">
      <c r="A245" s="7" t="s">
        <v>489</v>
      </c>
      <c r="B245" s="8" t="s">
        <v>490</v>
      </c>
      <c r="C245" s="8" t="s">
        <v>16</v>
      </c>
      <c r="D245" s="8">
        <v>6.6699999999999995E-2</v>
      </c>
      <c r="E245" s="8">
        <v>12.8</v>
      </c>
      <c r="F245" s="8">
        <v>0.64</v>
      </c>
    </row>
    <row r="246" spans="1:6">
      <c r="A246" s="7" t="s">
        <v>491</v>
      </c>
      <c r="B246" s="8" t="s">
        <v>492</v>
      </c>
      <c r="C246" s="8" t="s">
        <v>16</v>
      </c>
      <c r="D246" s="9">
        <v>7.6899999999999999E-5</v>
      </c>
      <c r="E246" s="8">
        <v>1.4800000000000001E-2</v>
      </c>
      <c r="F246" s="8">
        <v>7.3800000000000005E-4</v>
      </c>
    </row>
    <row r="247" spans="1:6">
      <c r="A247" s="7" t="s">
        <v>493</v>
      </c>
      <c r="B247" s="8" t="s">
        <v>494</v>
      </c>
      <c r="C247" s="8" t="s">
        <v>16</v>
      </c>
      <c r="D247" s="8">
        <v>3.8499999999999998E-4</v>
      </c>
      <c r="E247" s="8">
        <v>7.3899999999999993E-2</v>
      </c>
      <c r="F247" s="8">
        <v>3.6900000000000001E-3</v>
      </c>
    </row>
    <row r="248" spans="1:6" ht="20.399999999999999">
      <c r="A248" s="7" t="s">
        <v>495</v>
      </c>
      <c r="B248" s="8" t="s">
        <v>496</v>
      </c>
      <c r="C248" s="8" t="s">
        <v>16</v>
      </c>
      <c r="D248" s="9">
        <v>2.6299999999999998E-6</v>
      </c>
      <c r="E248" s="8">
        <v>5.0500000000000002E-4</v>
      </c>
      <c r="F248" s="9">
        <v>2.5199999999999999E-5</v>
      </c>
    </row>
    <row r="249" spans="1:6">
      <c r="A249" s="7" t="s">
        <v>497</v>
      </c>
      <c r="B249" s="8" t="s">
        <v>498</v>
      </c>
      <c r="C249" s="8" t="s">
        <v>16</v>
      </c>
      <c r="D249" s="8">
        <v>1.9599999999999999E-3</v>
      </c>
      <c r="E249" s="8">
        <v>0.376</v>
      </c>
      <c r="F249" s="8">
        <v>1.8800000000000001E-2</v>
      </c>
    </row>
    <row r="250" spans="1:6">
      <c r="A250" s="7" t="s">
        <v>499</v>
      </c>
      <c r="B250" s="8" t="s">
        <v>500</v>
      </c>
      <c r="C250" s="8" t="s">
        <v>16</v>
      </c>
      <c r="D250" s="8">
        <v>4.5499999999999999E-2</v>
      </c>
      <c r="E250" s="8">
        <v>8.73</v>
      </c>
      <c r="F250" s="8">
        <v>0.437</v>
      </c>
    </row>
    <row r="251" spans="1:6">
      <c r="A251" s="7" t="s">
        <v>501</v>
      </c>
      <c r="B251" s="8" t="s">
        <v>502</v>
      </c>
      <c r="C251" s="8" t="s">
        <v>16</v>
      </c>
      <c r="D251" s="8">
        <v>9.0899999999999998E-4</v>
      </c>
      <c r="E251" s="8">
        <v>0.17399999999999999</v>
      </c>
      <c r="F251" s="8">
        <v>8.7200000000000003E-3</v>
      </c>
    </row>
    <row r="252" spans="1:6">
      <c r="A252" s="7" t="s">
        <v>503</v>
      </c>
      <c r="B252" s="8" t="s">
        <v>504</v>
      </c>
      <c r="C252" s="8" t="s">
        <v>19</v>
      </c>
      <c r="D252" s="8">
        <v>0.2</v>
      </c>
      <c r="E252" s="8">
        <v>2.5999999999999999E-2</v>
      </c>
      <c r="F252" s="8">
        <v>1.31E-3</v>
      </c>
    </row>
    <row r="253" spans="1:6" ht="20.399999999999999">
      <c r="A253" s="7" t="s">
        <v>505</v>
      </c>
      <c r="B253" s="8" t="s">
        <v>506</v>
      </c>
      <c r="C253" s="8" t="s">
        <v>16</v>
      </c>
      <c r="D253" s="9">
        <v>2.6300000000000001E-7</v>
      </c>
      <c r="E253" s="9">
        <v>5.0500000000000001E-5</v>
      </c>
      <c r="F253" s="9">
        <v>2.52E-6</v>
      </c>
    </row>
    <row r="254" spans="1:6">
      <c r="A254" s="7" t="s">
        <v>507</v>
      </c>
      <c r="B254" s="8" t="s">
        <v>508</v>
      </c>
      <c r="C254" s="8" t="s">
        <v>16</v>
      </c>
      <c r="D254" s="8">
        <v>9.0899999999999995E-2</v>
      </c>
      <c r="E254" s="8">
        <v>17.399999999999999</v>
      </c>
      <c r="F254" s="8">
        <v>0.872</v>
      </c>
    </row>
    <row r="255" spans="1:6">
      <c r="A255" s="7" t="s">
        <v>509</v>
      </c>
      <c r="B255" s="8" t="s">
        <v>510</v>
      </c>
      <c r="C255" s="8" t="s">
        <v>16</v>
      </c>
      <c r="D255" s="8">
        <v>2.04E-4</v>
      </c>
      <c r="E255" s="8">
        <v>3.9100000000000003E-2</v>
      </c>
      <c r="F255" s="8">
        <v>1.9599999999999999E-3</v>
      </c>
    </row>
    <row r="256" spans="1:6">
      <c r="A256" s="7" t="s">
        <v>511</v>
      </c>
      <c r="B256" s="8" t="s">
        <v>512</v>
      </c>
      <c r="C256" s="8" t="s">
        <v>16</v>
      </c>
      <c r="D256" s="8">
        <v>1.16E-3</v>
      </c>
      <c r="E256" s="8">
        <v>0.223</v>
      </c>
      <c r="F256" s="8">
        <v>1.11E-2</v>
      </c>
    </row>
    <row r="257" spans="1:6">
      <c r="A257" s="7" t="s">
        <v>513</v>
      </c>
      <c r="B257" s="8" t="s">
        <v>514</v>
      </c>
      <c r="C257" s="8" t="s">
        <v>19</v>
      </c>
      <c r="D257" s="8">
        <v>9</v>
      </c>
      <c r="E257" s="8">
        <v>1.18</v>
      </c>
      <c r="F257" s="8">
        <v>5.91E-2</v>
      </c>
    </row>
    <row r="258" spans="1:6">
      <c r="A258" s="7" t="s">
        <v>515</v>
      </c>
      <c r="B258" s="8" t="s">
        <v>516</v>
      </c>
      <c r="C258" s="8" t="s">
        <v>19</v>
      </c>
      <c r="D258" s="8">
        <v>9</v>
      </c>
      <c r="E258" s="8">
        <v>1.18</v>
      </c>
      <c r="F258" s="8">
        <v>5.91E-2</v>
      </c>
    </row>
    <row r="259" spans="1:6">
      <c r="A259" s="7" t="s">
        <v>517</v>
      </c>
      <c r="B259" s="8" t="s">
        <v>518</v>
      </c>
      <c r="C259" s="8" t="s">
        <v>19</v>
      </c>
      <c r="D259" s="8">
        <v>14</v>
      </c>
      <c r="E259" s="8">
        <v>1.84</v>
      </c>
      <c r="F259" s="8">
        <v>9.1999999999999998E-2</v>
      </c>
    </row>
    <row r="260" spans="1:6">
      <c r="A260" s="7" t="s">
        <v>519</v>
      </c>
      <c r="B260" s="10">
        <v>2148909</v>
      </c>
      <c r="C260" s="8" t="s">
        <v>247</v>
      </c>
      <c r="D260" s="8">
        <v>5</v>
      </c>
      <c r="E260" s="8">
        <v>1.0999999999999999E-2</v>
      </c>
      <c r="F260" s="8">
        <v>5.4799999999999998E-4</v>
      </c>
    </row>
    <row r="261" spans="1:6">
      <c r="A261" s="7" t="s">
        <v>520</v>
      </c>
      <c r="B261" s="10">
        <v>2148878</v>
      </c>
      <c r="C261" s="8" t="s">
        <v>19</v>
      </c>
      <c r="D261" s="8">
        <v>2</v>
      </c>
      <c r="E261" s="8">
        <v>0.26300000000000001</v>
      </c>
      <c r="F261" s="8">
        <v>1.3100000000000001E-2</v>
      </c>
    </row>
    <row r="262" spans="1:6">
      <c r="A262" s="7" t="s">
        <v>521</v>
      </c>
      <c r="B262" s="8" t="s">
        <v>522</v>
      </c>
      <c r="C262" s="8" t="s">
        <v>16</v>
      </c>
      <c r="D262" s="8">
        <v>9.0900000000000009E-3</v>
      </c>
      <c r="E262" s="8">
        <v>1.74</v>
      </c>
      <c r="F262" s="8">
        <v>8.72E-2</v>
      </c>
    </row>
    <row r="263" spans="1:6">
      <c r="A263" s="7" t="s">
        <v>523</v>
      </c>
      <c r="B263" s="8" t="s">
        <v>524</v>
      </c>
      <c r="C263" s="8" t="s">
        <v>19</v>
      </c>
      <c r="D263" s="8">
        <v>2000</v>
      </c>
      <c r="E263" s="8">
        <v>2.63</v>
      </c>
      <c r="F263" s="8">
        <v>13.1</v>
      </c>
    </row>
    <row r="264" spans="1:6">
      <c r="A264" s="7" t="s">
        <v>525</v>
      </c>
      <c r="B264" s="8" t="s">
        <v>526</v>
      </c>
      <c r="C264" s="8" t="s">
        <v>247</v>
      </c>
      <c r="D264" s="8">
        <v>3200</v>
      </c>
      <c r="E264" s="8">
        <v>7.01</v>
      </c>
      <c r="F264" s="8">
        <v>0.35</v>
      </c>
    </row>
    <row r="265" spans="1:6">
      <c r="A265" s="7" t="s">
        <v>527</v>
      </c>
      <c r="B265" s="8" t="s">
        <v>528</v>
      </c>
      <c r="C265" s="8" t="s">
        <v>16</v>
      </c>
      <c r="D265" s="8">
        <v>4.55E-4</v>
      </c>
      <c r="E265" s="8">
        <v>8.7300000000000003E-2</v>
      </c>
      <c r="F265" s="8">
        <v>4.3699999999999998E-3</v>
      </c>
    </row>
    <row r="266" spans="1:6">
      <c r="A266" s="7" t="s">
        <v>529</v>
      </c>
      <c r="B266" s="8" t="s">
        <v>119</v>
      </c>
      <c r="C266" s="8" t="s">
        <v>16</v>
      </c>
      <c r="D266" s="8">
        <v>8.3299999999999999E-2</v>
      </c>
      <c r="E266" s="8">
        <v>16</v>
      </c>
      <c r="F266" s="8">
        <v>10</v>
      </c>
    </row>
    <row r="267" spans="1:6">
      <c r="A267" s="7" t="s">
        <v>530</v>
      </c>
      <c r="B267" s="8" t="s">
        <v>531</v>
      </c>
      <c r="C267" s="8" t="s">
        <v>16</v>
      </c>
      <c r="D267" s="8">
        <v>1.2500000000000001E-2</v>
      </c>
      <c r="E267" s="8">
        <v>2.4</v>
      </c>
      <c r="F267" s="8">
        <v>0.12</v>
      </c>
    </row>
    <row r="268" spans="1:6">
      <c r="A268" s="7" t="s">
        <v>532</v>
      </c>
      <c r="B268" s="8" t="s">
        <v>533</v>
      </c>
      <c r="C268" s="8" t="s">
        <v>16</v>
      </c>
      <c r="D268" s="9">
        <v>4.1399999999999997E-5</v>
      </c>
      <c r="E268" s="8">
        <v>7.9399999999999991E-3</v>
      </c>
      <c r="F268" s="8">
        <v>3.97E-4</v>
      </c>
    </row>
    <row r="269" spans="1:6">
      <c r="A269" s="7" t="s">
        <v>534</v>
      </c>
      <c r="B269" s="8" t="s">
        <v>535</v>
      </c>
      <c r="C269" s="8" t="s">
        <v>16</v>
      </c>
      <c r="D269" s="9">
        <v>7.0099999999999996E-5</v>
      </c>
      <c r="E269" s="8">
        <v>1.35E-2</v>
      </c>
      <c r="F269" s="8">
        <v>6.7299999999999999E-4</v>
      </c>
    </row>
    <row r="270" spans="1:6">
      <c r="A270" s="7" t="s">
        <v>536</v>
      </c>
      <c r="B270" s="8" t="s">
        <v>537</v>
      </c>
      <c r="C270" s="8" t="s">
        <v>16</v>
      </c>
      <c r="D270" s="8">
        <v>9.0899999999999995E-2</v>
      </c>
      <c r="E270" s="8">
        <v>17.399999999999999</v>
      </c>
      <c r="F270" s="8">
        <v>0.872</v>
      </c>
    </row>
    <row r="271" spans="1:6">
      <c r="A271" s="7" t="s">
        <v>538</v>
      </c>
      <c r="B271" s="8" t="s">
        <v>539</v>
      </c>
      <c r="C271" s="8" t="s">
        <v>19</v>
      </c>
      <c r="D271" s="8">
        <v>0.7</v>
      </c>
      <c r="E271" s="8">
        <v>9.1999999999999998E-2</v>
      </c>
      <c r="F271" s="8">
        <v>4.5999999999999999E-3</v>
      </c>
    </row>
    <row r="272" spans="1:6">
      <c r="A272" s="7" t="s">
        <v>540</v>
      </c>
      <c r="B272" s="8" t="s">
        <v>119</v>
      </c>
      <c r="C272" s="8" t="s">
        <v>19</v>
      </c>
      <c r="D272" s="8">
        <v>0.04</v>
      </c>
      <c r="E272" s="8">
        <v>5.2599999999999999E-3</v>
      </c>
      <c r="F272" s="8">
        <v>2.63E-4</v>
      </c>
    </row>
    <row r="273" spans="1:6">
      <c r="A273" s="7" t="s">
        <v>541</v>
      </c>
      <c r="B273" s="8" t="s">
        <v>542</v>
      </c>
      <c r="C273" s="8" t="s">
        <v>16</v>
      </c>
      <c r="D273" s="9">
        <v>2.6999999999999999E-5</v>
      </c>
      <c r="E273" s="8">
        <v>5.1799999999999997E-3</v>
      </c>
      <c r="F273" s="8">
        <v>2.5900000000000001E-4</v>
      </c>
    </row>
    <row r="274" spans="1:6">
      <c r="A274" s="7" t="s">
        <v>543</v>
      </c>
      <c r="B274" s="10">
        <v>483400</v>
      </c>
      <c r="C274" s="8" t="s">
        <v>16</v>
      </c>
      <c r="D274" s="9">
        <v>2.6999999999999999E-5</v>
      </c>
      <c r="E274" s="8">
        <v>5.1799999999999997E-3</v>
      </c>
      <c r="F274" s="8">
        <v>2.5900000000000001E-4</v>
      </c>
    </row>
    <row r="275" spans="1:6">
      <c r="A275" s="7" t="s">
        <v>544</v>
      </c>
      <c r="B275" s="8" t="s">
        <v>545</v>
      </c>
      <c r="C275" s="8" t="s">
        <v>19</v>
      </c>
      <c r="D275" s="8">
        <v>0.09</v>
      </c>
      <c r="E275" s="8">
        <v>1.18E-2</v>
      </c>
      <c r="F275" s="8">
        <v>5.9100000000000005E-4</v>
      </c>
    </row>
    <row r="276" spans="1:6">
      <c r="A276" s="7" t="s">
        <v>546</v>
      </c>
      <c r="B276" s="8" t="s">
        <v>547</v>
      </c>
      <c r="C276" s="8" t="s">
        <v>19</v>
      </c>
      <c r="D276" s="8">
        <v>4000</v>
      </c>
      <c r="E276" s="8">
        <v>526</v>
      </c>
      <c r="F276" s="8">
        <v>26.3</v>
      </c>
    </row>
    <row r="277" spans="1:6">
      <c r="A277" s="7" t="s">
        <v>548</v>
      </c>
      <c r="B277" s="8" t="s">
        <v>549</v>
      </c>
      <c r="C277" s="8" t="s">
        <v>19</v>
      </c>
      <c r="D277" s="8">
        <v>5</v>
      </c>
      <c r="E277" s="8">
        <v>0.65700000000000003</v>
      </c>
      <c r="F277" s="8">
        <v>6.2899999999999998E-2</v>
      </c>
    </row>
    <row r="278" spans="1:6">
      <c r="A278" s="7" t="s">
        <v>550</v>
      </c>
      <c r="B278" s="8" t="s">
        <v>551</v>
      </c>
      <c r="C278" s="8" t="s">
        <v>19</v>
      </c>
      <c r="D278" s="8">
        <v>90</v>
      </c>
      <c r="E278" s="8">
        <v>11.8</v>
      </c>
      <c r="F278" s="8">
        <v>0.59099999999999997</v>
      </c>
    </row>
    <row r="279" spans="1:6">
      <c r="A279" s="7" t="s">
        <v>552</v>
      </c>
      <c r="B279" s="8" t="s">
        <v>553</v>
      </c>
      <c r="C279" s="8" t="s">
        <v>19</v>
      </c>
      <c r="D279" s="8">
        <v>5000</v>
      </c>
      <c r="E279" s="8">
        <v>657</v>
      </c>
      <c r="F279" s="8">
        <v>32.9</v>
      </c>
    </row>
    <row r="280" spans="1:6">
      <c r="A280" s="7" t="s">
        <v>554</v>
      </c>
      <c r="B280" s="8" t="s">
        <v>555</v>
      </c>
      <c r="C280" s="8" t="s">
        <v>19</v>
      </c>
      <c r="D280" s="8">
        <v>3000</v>
      </c>
      <c r="E280" s="8">
        <v>394</v>
      </c>
      <c r="F280" s="8">
        <v>19.7</v>
      </c>
    </row>
    <row r="281" spans="1:6">
      <c r="A281" s="7" t="s">
        <v>556</v>
      </c>
      <c r="B281" s="8" t="s">
        <v>557</v>
      </c>
      <c r="C281" s="8" t="s">
        <v>19</v>
      </c>
      <c r="D281" s="8">
        <v>1</v>
      </c>
      <c r="E281" s="8">
        <v>0.13100000000000001</v>
      </c>
      <c r="F281" s="8">
        <v>6.5700000000000003E-3</v>
      </c>
    </row>
    <row r="282" spans="1:6">
      <c r="A282" s="7" t="s">
        <v>558</v>
      </c>
      <c r="B282" s="8" t="s">
        <v>559</v>
      </c>
      <c r="C282" s="8" t="s">
        <v>19</v>
      </c>
      <c r="D282" s="8">
        <v>700</v>
      </c>
      <c r="E282" s="8">
        <v>92</v>
      </c>
      <c r="F282" s="8">
        <v>4.5999999999999996</v>
      </c>
    </row>
    <row r="283" spans="1:6">
      <c r="A283" s="7" t="s">
        <v>560</v>
      </c>
      <c r="B283" s="8" t="s">
        <v>561</v>
      </c>
      <c r="C283" s="8" t="s">
        <v>16</v>
      </c>
      <c r="D283" s="8">
        <v>3.5700000000000003E-2</v>
      </c>
      <c r="E283" s="8">
        <v>6.85</v>
      </c>
      <c r="F283" s="8">
        <v>0.34300000000000003</v>
      </c>
    </row>
    <row r="284" spans="1:6">
      <c r="A284" s="7" t="s">
        <v>562</v>
      </c>
      <c r="B284" s="8" t="s">
        <v>563</v>
      </c>
      <c r="C284" s="8" t="s">
        <v>16</v>
      </c>
      <c r="D284" s="8">
        <v>3.85</v>
      </c>
      <c r="E284" s="8">
        <v>739</v>
      </c>
      <c r="F284" s="8">
        <v>36.9</v>
      </c>
    </row>
    <row r="285" spans="1:6" ht="20.399999999999999">
      <c r="A285" s="7" t="s">
        <v>564</v>
      </c>
      <c r="B285" s="8" t="s">
        <v>565</v>
      </c>
      <c r="C285" s="8" t="s">
        <v>19</v>
      </c>
      <c r="D285" s="8">
        <v>0.7</v>
      </c>
      <c r="E285" s="8">
        <v>9.1999999999999998E-2</v>
      </c>
      <c r="F285" s="8">
        <v>4.5999999999999999E-3</v>
      </c>
    </row>
    <row r="286" spans="1:6">
      <c r="A286" s="7" t="s">
        <v>566</v>
      </c>
      <c r="B286" s="8" t="s">
        <v>567</v>
      </c>
      <c r="C286" s="8" t="s">
        <v>16</v>
      </c>
      <c r="D286" s="8">
        <v>9.0900000000000009E-3</v>
      </c>
      <c r="E286" s="8">
        <v>1.74</v>
      </c>
      <c r="F286" s="8">
        <v>8.72E-2</v>
      </c>
    </row>
    <row r="287" spans="1:6">
      <c r="A287" s="7" t="s">
        <v>568</v>
      </c>
      <c r="B287" s="8" t="s">
        <v>569</v>
      </c>
      <c r="C287" s="8" t="s">
        <v>16</v>
      </c>
      <c r="D287" s="8">
        <v>4.0000000000000001E-3</v>
      </c>
      <c r="E287" s="8">
        <v>0.76800000000000002</v>
      </c>
      <c r="F287" s="8">
        <v>3.8399999999999997E-2</v>
      </c>
    </row>
    <row r="288" spans="1:6">
      <c r="A288" s="7" t="s">
        <v>570</v>
      </c>
      <c r="B288" s="8" t="s">
        <v>571</v>
      </c>
      <c r="C288" s="8" t="s">
        <v>16</v>
      </c>
      <c r="D288" s="8">
        <v>1.9599999999999999E-4</v>
      </c>
      <c r="E288" s="8">
        <v>3.7600000000000001E-2</v>
      </c>
      <c r="F288" s="8">
        <v>1.8799999999999999E-3</v>
      </c>
    </row>
    <row r="289" spans="1:6">
      <c r="A289" s="7" t="s">
        <v>572</v>
      </c>
      <c r="B289" s="8" t="s">
        <v>573</v>
      </c>
      <c r="C289" s="8" t="s">
        <v>16</v>
      </c>
      <c r="D289" s="9">
        <v>4.3500000000000002E-7</v>
      </c>
      <c r="E289" s="9">
        <v>8.3499999999999997E-5</v>
      </c>
      <c r="F289" s="9">
        <v>4.1699999999999999E-6</v>
      </c>
    </row>
    <row r="290" spans="1:6">
      <c r="A290" s="7" t="s">
        <v>574</v>
      </c>
      <c r="B290" s="8" t="s">
        <v>575</v>
      </c>
      <c r="C290" s="8" t="s">
        <v>16</v>
      </c>
      <c r="D290" s="8">
        <v>3.4499999999999998E-4</v>
      </c>
      <c r="E290" s="8">
        <v>6.6199999999999995E-2</v>
      </c>
      <c r="F290" s="8">
        <v>3.31E-3</v>
      </c>
    </row>
    <row r="291" spans="1:6">
      <c r="A291" s="7" t="s">
        <v>576</v>
      </c>
      <c r="B291" s="8" t="s">
        <v>577</v>
      </c>
      <c r="C291" s="8" t="s">
        <v>19</v>
      </c>
      <c r="D291" s="8">
        <v>221</v>
      </c>
      <c r="E291" s="8">
        <v>29</v>
      </c>
      <c r="F291" s="8">
        <v>1.45</v>
      </c>
    </row>
    <row r="292" spans="1:6">
      <c r="A292" s="7" t="s">
        <v>578</v>
      </c>
      <c r="B292" s="8" t="s">
        <v>579</v>
      </c>
      <c r="C292" s="8" t="s">
        <v>19</v>
      </c>
      <c r="D292" s="8">
        <v>80</v>
      </c>
      <c r="E292" s="8">
        <v>10.5</v>
      </c>
      <c r="F292" s="8">
        <v>0.52600000000000002</v>
      </c>
    </row>
    <row r="293" spans="1:6" ht="20.399999999999999">
      <c r="A293" s="7" t="s">
        <v>580</v>
      </c>
      <c r="B293" s="8" t="s">
        <v>581</v>
      </c>
      <c r="C293" s="8" t="s">
        <v>16</v>
      </c>
      <c r="D293" s="8">
        <v>2.33E-3</v>
      </c>
      <c r="E293" s="8">
        <v>0.44700000000000001</v>
      </c>
      <c r="F293" s="8">
        <v>2.24E-2</v>
      </c>
    </row>
    <row r="294" spans="1:6">
      <c r="A294" s="7" t="s">
        <v>582</v>
      </c>
      <c r="B294" s="8" t="s">
        <v>583</v>
      </c>
      <c r="C294" s="8" t="s">
        <v>16</v>
      </c>
      <c r="D294" s="8">
        <v>2.9399999999999999E-2</v>
      </c>
      <c r="E294" s="8">
        <v>5.64</v>
      </c>
      <c r="F294" s="8">
        <v>0.28199999999999997</v>
      </c>
    </row>
    <row r="295" spans="1:6">
      <c r="A295" s="7" t="s">
        <v>584</v>
      </c>
      <c r="B295" s="8" t="s">
        <v>585</v>
      </c>
      <c r="C295" s="8" t="s">
        <v>19</v>
      </c>
      <c r="D295" s="8">
        <v>700</v>
      </c>
      <c r="E295" s="8">
        <v>92</v>
      </c>
      <c r="F295" s="8">
        <v>4.5999999999999996</v>
      </c>
    </row>
    <row r="296" spans="1:6">
      <c r="A296" s="7" t="s">
        <v>586</v>
      </c>
      <c r="B296" s="8" t="s">
        <v>119</v>
      </c>
      <c r="C296" s="8" t="s">
        <v>16</v>
      </c>
      <c r="D296" s="8">
        <v>4.1999999999999997E-3</v>
      </c>
      <c r="E296" s="8">
        <v>0.80600000000000005</v>
      </c>
      <c r="F296" s="8">
        <v>4.0300000000000002E-2</v>
      </c>
    </row>
    <row r="297" spans="1:6">
      <c r="A297" s="7" t="s">
        <v>587</v>
      </c>
      <c r="B297" s="8" t="s">
        <v>588</v>
      </c>
      <c r="C297" s="8" t="s">
        <v>16</v>
      </c>
      <c r="D297" s="8">
        <v>2.0400000000000001E-3</v>
      </c>
      <c r="E297" s="8">
        <v>0.39100000000000001</v>
      </c>
      <c r="F297" s="8">
        <v>1.9599999999999999E-2</v>
      </c>
    </row>
    <row r="298" spans="1:6">
      <c r="A298" s="7" t="s">
        <v>589</v>
      </c>
      <c r="B298" s="8" t="s">
        <v>590</v>
      </c>
      <c r="C298" s="8" t="s">
        <v>16</v>
      </c>
      <c r="D298" s="8">
        <v>1.5200000000000001E-3</v>
      </c>
      <c r="E298" s="8">
        <v>0.29199999999999998</v>
      </c>
      <c r="F298" s="8">
        <v>1.46E-2</v>
      </c>
    </row>
    <row r="299" spans="1:6">
      <c r="A299" s="7" t="s">
        <v>591</v>
      </c>
      <c r="B299" s="8" t="s">
        <v>592</v>
      </c>
      <c r="C299" s="8" t="s">
        <v>247</v>
      </c>
      <c r="D299" s="8">
        <v>86</v>
      </c>
      <c r="E299" s="8">
        <v>0.188</v>
      </c>
      <c r="F299" s="8">
        <v>9.4199999999999996E-3</v>
      </c>
    </row>
    <row r="300" spans="1:6">
      <c r="A300" s="7" t="s">
        <v>593</v>
      </c>
      <c r="B300" s="8" t="s">
        <v>594</v>
      </c>
      <c r="C300" s="8" t="s">
        <v>16</v>
      </c>
      <c r="D300" s="8">
        <v>0.66700000000000004</v>
      </c>
      <c r="E300" s="8">
        <v>128</v>
      </c>
      <c r="F300" s="8">
        <v>6.4</v>
      </c>
    </row>
    <row r="301" spans="1:6" ht="20.399999999999999">
      <c r="A301" s="7" t="s">
        <v>595</v>
      </c>
      <c r="B301" s="8" t="s">
        <v>596</v>
      </c>
      <c r="C301" s="8" t="s">
        <v>16</v>
      </c>
      <c r="D301" s="8">
        <v>0.34499999999999997</v>
      </c>
      <c r="E301" s="8">
        <v>66.2</v>
      </c>
      <c r="F301" s="8">
        <v>3.31</v>
      </c>
    </row>
    <row r="302" spans="1:6">
      <c r="A302" s="7" t="s">
        <v>597</v>
      </c>
      <c r="B302" s="8" t="s">
        <v>598</v>
      </c>
      <c r="C302" s="8" t="s">
        <v>16</v>
      </c>
      <c r="D302" s="8">
        <v>4.3499999999999997E-2</v>
      </c>
      <c r="E302" s="8">
        <v>8.35</v>
      </c>
      <c r="F302" s="8">
        <v>0.41699999999999998</v>
      </c>
    </row>
    <row r="303" spans="1:6">
      <c r="A303" s="7" t="s">
        <v>599</v>
      </c>
      <c r="B303" s="8" t="s">
        <v>600</v>
      </c>
      <c r="C303" s="8" t="s">
        <v>16</v>
      </c>
      <c r="D303" s="8">
        <v>2.7000000000000001E-3</v>
      </c>
      <c r="E303" s="8">
        <v>0.51800000000000002</v>
      </c>
      <c r="F303" s="8">
        <v>2.5899999999999999E-2</v>
      </c>
    </row>
    <row r="304" spans="1:6">
      <c r="A304" s="7" t="s">
        <v>601</v>
      </c>
      <c r="B304" s="8" t="s">
        <v>602</v>
      </c>
      <c r="C304" s="8" t="s">
        <v>247</v>
      </c>
      <c r="D304" s="8">
        <v>470</v>
      </c>
      <c r="E304" s="8">
        <v>1.03</v>
      </c>
      <c r="F304" s="8">
        <v>0.45700000000000002</v>
      </c>
    </row>
    <row r="305" spans="1:6" ht="20.399999999999999">
      <c r="A305" s="7" t="s">
        <v>603</v>
      </c>
      <c r="B305" s="8" t="s">
        <v>604</v>
      </c>
      <c r="C305" s="8" t="s">
        <v>16</v>
      </c>
      <c r="D305" s="8">
        <v>4.17E-4</v>
      </c>
      <c r="E305" s="8">
        <v>0.08</v>
      </c>
      <c r="F305" s="8">
        <v>4.0000000000000001E-3</v>
      </c>
    </row>
    <row r="306" spans="1:6">
      <c r="A306" s="7" t="s">
        <v>605</v>
      </c>
      <c r="B306" s="8" t="s">
        <v>606</v>
      </c>
      <c r="C306" s="8" t="s">
        <v>16</v>
      </c>
      <c r="D306" s="8">
        <v>1.25E-3</v>
      </c>
      <c r="E306" s="8">
        <v>0.24</v>
      </c>
      <c r="F306" s="8">
        <v>1.2E-2</v>
      </c>
    </row>
    <row r="307" spans="1:6">
      <c r="A307" s="7" t="s">
        <v>607</v>
      </c>
      <c r="B307" s="8" t="s">
        <v>608</v>
      </c>
      <c r="C307" s="8" t="s">
        <v>16</v>
      </c>
      <c r="D307" s="9">
        <v>1E-4</v>
      </c>
      <c r="E307" s="8">
        <v>1.9199999999999998E-2</v>
      </c>
      <c r="F307" s="8">
        <v>9.59E-4</v>
      </c>
    </row>
    <row r="308" spans="1:6">
      <c r="A308" s="7" t="s">
        <v>609</v>
      </c>
      <c r="B308" s="8" t="s">
        <v>610</v>
      </c>
      <c r="C308" s="8" t="s">
        <v>16</v>
      </c>
      <c r="D308" s="8">
        <v>2.1699999999999999E-4</v>
      </c>
      <c r="E308" s="8">
        <v>4.1599999999999998E-2</v>
      </c>
      <c r="F308" s="8">
        <v>2.0799999999999998E-3</v>
      </c>
    </row>
    <row r="309" spans="1:6">
      <c r="A309" s="7" t="s">
        <v>611</v>
      </c>
      <c r="B309" s="8" t="s">
        <v>612</v>
      </c>
      <c r="C309" s="8" t="s">
        <v>16</v>
      </c>
      <c r="D309" s="8">
        <v>3.2299999999999999E-4</v>
      </c>
      <c r="E309" s="8">
        <v>6.2E-2</v>
      </c>
      <c r="F309" s="8">
        <v>3.0999999999999999E-3</v>
      </c>
    </row>
    <row r="310" spans="1:6">
      <c r="A310" s="7" t="s">
        <v>613</v>
      </c>
      <c r="B310" s="8" t="s">
        <v>614</v>
      </c>
      <c r="C310" s="8" t="s">
        <v>16</v>
      </c>
      <c r="D310" s="8">
        <v>5.0000000000000001E-4</v>
      </c>
      <c r="E310" s="8">
        <v>9.5899999999999999E-2</v>
      </c>
      <c r="F310" s="8">
        <v>4.7999999999999996E-3</v>
      </c>
    </row>
    <row r="311" spans="1:6">
      <c r="A311" s="7" t="s">
        <v>615</v>
      </c>
      <c r="B311" s="8" t="s">
        <v>616</v>
      </c>
      <c r="C311" s="8" t="s">
        <v>16</v>
      </c>
      <c r="D311" s="8">
        <v>0.38500000000000001</v>
      </c>
      <c r="E311" s="8">
        <v>73.900000000000006</v>
      </c>
      <c r="F311" s="8">
        <v>3.69</v>
      </c>
    </row>
    <row r="312" spans="1:6">
      <c r="A312" s="7" t="s">
        <v>617</v>
      </c>
      <c r="B312" s="8" t="s">
        <v>618</v>
      </c>
      <c r="C312" s="8" t="s">
        <v>16</v>
      </c>
      <c r="D312" s="8">
        <v>5.2599999999999999E-4</v>
      </c>
      <c r="E312" s="8">
        <v>0.10100000000000001</v>
      </c>
      <c r="F312" s="8">
        <v>5.0499999999999998E-3</v>
      </c>
    </row>
    <row r="313" spans="1:6">
      <c r="A313" s="7" t="s">
        <v>619</v>
      </c>
      <c r="B313" s="8" t="s">
        <v>620</v>
      </c>
      <c r="C313" s="8" t="s">
        <v>16</v>
      </c>
      <c r="D313" s="8">
        <v>1.2999999999999999E-4</v>
      </c>
      <c r="E313" s="8">
        <v>2.4899999999999999E-2</v>
      </c>
      <c r="F313" s="8">
        <v>1.25E-3</v>
      </c>
    </row>
    <row r="314" spans="1:6">
      <c r="A314" s="7" t="s">
        <v>621</v>
      </c>
      <c r="B314" s="8" t="s">
        <v>622</v>
      </c>
      <c r="C314" s="8" t="s">
        <v>16</v>
      </c>
      <c r="D314" s="8">
        <v>1.5899999999999999E-4</v>
      </c>
      <c r="E314" s="8">
        <v>3.0499999999999999E-2</v>
      </c>
      <c r="F314" s="8">
        <v>1.5299999999999999E-3</v>
      </c>
    </row>
    <row r="315" spans="1:6">
      <c r="A315" s="7" t="s">
        <v>623</v>
      </c>
      <c r="B315" s="8" t="s">
        <v>624</v>
      </c>
      <c r="C315" s="8" t="s">
        <v>16</v>
      </c>
      <c r="D315" s="9">
        <v>2.94E-5</v>
      </c>
      <c r="E315" s="8">
        <v>5.64E-3</v>
      </c>
      <c r="F315" s="8">
        <v>2.8200000000000002E-4</v>
      </c>
    </row>
    <row r="316" spans="1:6">
      <c r="A316" s="7" t="s">
        <v>625</v>
      </c>
      <c r="B316" s="8" t="s">
        <v>626</v>
      </c>
      <c r="C316" s="8" t="s">
        <v>16</v>
      </c>
      <c r="D316" s="9">
        <v>3.2299999999999999E-5</v>
      </c>
      <c r="E316" s="8">
        <v>6.1999999999999998E-3</v>
      </c>
      <c r="F316" s="8">
        <v>3.1E-4</v>
      </c>
    </row>
    <row r="317" spans="1:6">
      <c r="A317" s="7" t="s">
        <v>627</v>
      </c>
      <c r="B317" s="8" t="s">
        <v>628</v>
      </c>
      <c r="C317" s="8" t="s">
        <v>16</v>
      </c>
      <c r="D317" s="8">
        <v>2.5000000000000001E-3</v>
      </c>
      <c r="E317" s="8">
        <v>0.48</v>
      </c>
      <c r="F317" s="8">
        <v>2.4E-2</v>
      </c>
    </row>
    <row r="318" spans="1:6">
      <c r="A318" s="7" t="s">
        <v>629</v>
      </c>
      <c r="B318" s="8" t="s">
        <v>630</v>
      </c>
      <c r="C318" s="8" t="s">
        <v>16</v>
      </c>
      <c r="D318" s="8">
        <v>3.6999999999999999E-4</v>
      </c>
      <c r="E318" s="8">
        <v>7.0999999999999994E-2</v>
      </c>
      <c r="F318" s="8">
        <v>3.5500000000000002E-3</v>
      </c>
    </row>
    <row r="319" spans="1:6">
      <c r="A319" s="7" t="s">
        <v>631</v>
      </c>
      <c r="B319" s="8" t="s">
        <v>632</v>
      </c>
      <c r="C319" s="8" t="s">
        <v>16</v>
      </c>
      <c r="D319" s="8">
        <v>1.67E-3</v>
      </c>
      <c r="E319" s="8">
        <v>0.32</v>
      </c>
      <c r="F319" s="8">
        <v>1.6E-2</v>
      </c>
    </row>
    <row r="320" spans="1:6">
      <c r="A320" s="7" t="s">
        <v>633</v>
      </c>
      <c r="B320" s="8" t="s">
        <v>634</v>
      </c>
      <c r="C320" s="8" t="s">
        <v>16</v>
      </c>
      <c r="D320" s="8">
        <v>2.5000000000000001E-2</v>
      </c>
      <c r="E320" s="8">
        <v>4.8</v>
      </c>
      <c r="F320" s="8">
        <v>0.24</v>
      </c>
    </row>
    <row r="321" spans="1:6">
      <c r="A321" s="7" t="s">
        <v>635</v>
      </c>
      <c r="B321" s="8" t="s">
        <v>636</v>
      </c>
      <c r="C321" s="8" t="s">
        <v>16</v>
      </c>
      <c r="D321" s="8">
        <v>3.2300000000000002E-2</v>
      </c>
      <c r="E321" s="8">
        <v>6.2</v>
      </c>
      <c r="F321" s="8">
        <v>0.31</v>
      </c>
    </row>
    <row r="322" spans="1:6">
      <c r="A322" s="7" t="s">
        <v>637</v>
      </c>
      <c r="B322" s="8" t="s">
        <v>638</v>
      </c>
      <c r="C322" s="8" t="s">
        <v>16</v>
      </c>
      <c r="D322" s="8">
        <v>1.1599999999999999</v>
      </c>
      <c r="E322" s="8">
        <v>223</v>
      </c>
      <c r="F322" s="8">
        <v>11.1</v>
      </c>
    </row>
    <row r="323" spans="1:6">
      <c r="A323" s="7" t="s">
        <v>639</v>
      </c>
      <c r="B323" s="8" t="s">
        <v>640</v>
      </c>
      <c r="C323" s="8" t="s">
        <v>16</v>
      </c>
      <c r="D323" s="8">
        <v>9.0899999999999998E-4</v>
      </c>
      <c r="E323" s="8">
        <v>0.17399999999999999</v>
      </c>
      <c r="F323" s="8">
        <v>8.7200000000000003E-3</v>
      </c>
    </row>
    <row r="324" spans="1:6">
      <c r="A324" s="7" t="s">
        <v>641</v>
      </c>
      <c r="B324" s="8" t="s">
        <v>642</v>
      </c>
      <c r="C324" s="8" t="s">
        <v>16</v>
      </c>
      <c r="D324" s="8">
        <v>1.9599999999999999E-2</v>
      </c>
      <c r="E324" s="8">
        <v>3.76</v>
      </c>
      <c r="F324" s="8">
        <v>0.188</v>
      </c>
    </row>
    <row r="325" spans="1:6">
      <c r="A325" s="7" t="s">
        <v>643</v>
      </c>
      <c r="B325" s="8" t="s">
        <v>644</v>
      </c>
      <c r="C325" s="8" t="s">
        <v>16</v>
      </c>
      <c r="D325" s="8">
        <v>2.7E-2</v>
      </c>
      <c r="E325" s="8">
        <v>5.18</v>
      </c>
      <c r="F325" s="8">
        <v>0.25900000000000001</v>
      </c>
    </row>
    <row r="326" spans="1:6">
      <c r="A326" s="7" t="s">
        <v>645</v>
      </c>
      <c r="B326" s="8" t="s">
        <v>646</v>
      </c>
      <c r="C326" s="8" t="s">
        <v>19</v>
      </c>
      <c r="D326" s="8">
        <v>221</v>
      </c>
      <c r="E326" s="8">
        <v>29</v>
      </c>
      <c r="F326" s="8">
        <v>1.45</v>
      </c>
    </row>
    <row r="327" spans="1:6">
      <c r="A327" s="7" t="s">
        <v>647</v>
      </c>
      <c r="B327" s="8" t="s">
        <v>648</v>
      </c>
      <c r="C327" s="8" t="s">
        <v>247</v>
      </c>
      <c r="D327" s="8">
        <v>180</v>
      </c>
      <c r="E327" s="8">
        <v>0.39400000000000002</v>
      </c>
      <c r="F327" s="8">
        <v>1.9699999999999999E-2</v>
      </c>
    </row>
    <row r="328" spans="1:6">
      <c r="A328" s="7" t="s">
        <v>649</v>
      </c>
      <c r="B328" s="8" t="s">
        <v>650</v>
      </c>
      <c r="C328" s="8" t="s">
        <v>16</v>
      </c>
      <c r="D328" s="8">
        <v>2.3300000000000001E-2</v>
      </c>
      <c r="E328" s="8">
        <v>4.47</v>
      </c>
      <c r="F328" s="8">
        <v>0.224</v>
      </c>
    </row>
    <row r="329" spans="1:6">
      <c r="A329" s="7" t="s">
        <v>651</v>
      </c>
      <c r="B329" s="8" t="s">
        <v>652</v>
      </c>
      <c r="C329" s="8" t="s">
        <v>16</v>
      </c>
      <c r="D329" s="8">
        <v>1.2999999999999999E-2</v>
      </c>
      <c r="E329" s="8">
        <v>2.4900000000000002</v>
      </c>
      <c r="F329" s="8">
        <v>0.125</v>
      </c>
    </row>
    <row r="330" spans="1:6">
      <c r="A330" s="7" t="s">
        <v>653</v>
      </c>
      <c r="B330" s="8" t="s">
        <v>654</v>
      </c>
      <c r="C330" s="8" t="s">
        <v>19</v>
      </c>
      <c r="D330" s="8">
        <v>6</v>
      </c>
      <c r="E330" s="8">
        <v>0.78900000000000003</v>
      </c>
      <c r="F330" s="8">
        <v>3.9399999999999998E-2</v>
      </c>
    </row>
    <row r="331" spans="1:6">
      <c r="A331" s="7" t="s">
        <v>655</v>
      </c>
      <c r="B331" s="8" t="s">
        <v>656</v>
      </c>
      <c r="C331" s="8" t="s">
        <v>16</v>
      </c>
      <c r="D331" s="8">
        <v>0.217</v>
      </c>
      <c r="E331" s="8">
        <v>41.6</v>
      </c>
      <c r="F331" s="8">
        <v>2.08</v>
      </c>
    </row>
    <row r="332" spans="1:6">
      <c r="A332" s="7" t="s">
        <v>657</v>
      </c>
      <c r="B332" s="8" t="s">
        <v>658</v>
      </c>
      <c r="C332" s="8" t="s">
        <v>16</v>
      </c>
      <c r="D332" s="8">
        <v>0.16900000000000001</v>
      </c>
      <c r="E332" s="8">
        <v>32.4</v>
      </c>
      <c r="F332" s="8">
        <v>1.62</v>
      </c>
    </row>
    <row r="333" spans="1:6">
      <c r="A333" s="7" t="s">
        <v>659</v>
      </c>
      <c r="B333" s="8" t="s">
        <v>660</v>
      </c>
      <c r="C333" s="8" t="s">
        <v>16</v>
      </c>
      <c r="D333" s="8">
        <v>1.59</v>
      </c>
      <c r="E333" s="8">
        <v>305</v>
      </c>
      <c r="F333" s="8">
        <v>15.3</v>
      </c>
    </row>
    <row r="334" spans="1:6">
      <c r="A334" s="7" t="s">
        <v>661</v>
      </c>
      <c r="B334" s="8" t="s">
        <v>662</v>
      </c>
      <c r="C334" s="8" t="s">
        <v>16</v>
      </c>
      <c r="D334" s="8">
        <v>2.0400000000000001E-2</v>
      </c>
      <c r="E334" s="8">
        <v>3.91</v>
      </c>
      <c r="F334" s="8">
        <v>0.19600000000000001</v>
      </c>
    </row>
    <row r="335" spans="1:6" ht="20.399999999999999">
      <c r="A335" s="7" t="s">
        <v>663</v>
      </c>
      <c r="B335" s="8" t="s">
        <v>664</v>
      </c>
      <c r="C335" s="8" t="s">
        <v>16</v>
      </c>
      <c r="D335" s="8">
        <v>2.3300000000000001E-2</v>
      </c>
      <c r="E335" s="8">
        <v>4.47</v>
      </c>
      <c r="F335" s="8">
        <v>0.224</v>
      </c>
    </row>
    <row r="336" spans="1:6">
      <c r="A336" s="7" t="s">
        <v>665</v>
      </c>
      <c r="B336" s="10">
        <v>601472</v>
      </c>
      <c r="C336" s="8" t="s">
        <v>16</v>
      </c>
      <c r="D336" s="9">
        <v>2.3300000000000001E-5</v>
      </c>
      <c r="E336" s="8">
        <v>4.47E-3</v>
      </c>
      <c r="F336" s="8">
        <v>2.24E-4</v>
      </c>
    </row>
    <row r="337" spans="1:6">
      <c r="A337" s="7" t="s">
        <v>666</v>
      </c>
      <c r="B337" s="8" t="s">
        <v>667</v>
      </c>
      <c r="C337" s="8" t="s">
        <v>16</v>
      </c>
      <c r="D337" s="8">
        <v>7.6899999999999998E-3</v>
      </c>
      <c r="E337" s="8">
        <v>1.48</v>
      </c>
      <c r="F337" s="8">
        <v>7.3800000000000004E-2</v>
      </c>
    </row>
    <row r="338" spans="1:6">
      <c r="A338" s="7" t="s">
        <v>668</v>
      </c>
      <c r="B338" s="8" t="s">
        <v>669</v>
      </c>
      <c r="C338" s="8" t="s">
        <v>19</v>
      </c>
      <c r="D338" s="8">
        <v>200</v>
      </c>
      <c r="E338" s="8">
        <v>26.3</v>
      </c>
      <c r="F338" s="8">
        <v>1.31</v>
      </c>
    </row>
    <row r="339" spans="1:6">
      <c r="A339" s="7" t="s">
        <v>670</v>
      </c>
      <c r="B339" s="8" t="s">
        <v>671</v>
      </c>
      <c r="C339" s="8" t="s">
        <v>16</v>
      </c>
      <c r="D339" s="8">
        <v>1.1199999999999999E-3</v>
      </c>
      <c r="E339" s="8">
        <v>0.215</v>
      </c>
      <c r="F339" s="8">
        <v>1.0699999999999999E-2</v>
      </c>
    </row>
    <row r="340" spans="1:6" ht="20.399999999999999">
      <c r="A340" s="7" t="s">
        <v>672</v>
      </c>
      <c r="B340" s="8" t="s">
        <v>673</v>
      </c>
      <c r="C340" s="8" t="s">
        <v>16</v>
      </c>
      <c r="D340" s="8">
        <v>1.2999999999999999E-3</v>
      </c>
      <c r="E340" s="8">
        <v>0.249</v>
      </c>
      <c r="F340" s="8">
        <v>1.2500000000000001E-2</v>
      </c>
    </row>
    <row r="341" spans="1:6">
      <c r="A341" s="7" t="s">
        <v>674</v>
      </c>
      <c r="B341" s="8" t="s">
        <v>675</v>
      </c>
      <c r="C341" s="8" t="s">
        <v>19</v>
      </c>
      <c r="D341" s="8">
        <v>0.3</v>
      </c>
      <c r="E341" s="8">
        <v>3.9399999999999998E-2</v>
      </c>
      <c r="F341" s="8">
        <v>1.97E-3</v>
      </c>
    </row>
    <row r="342" spans="1:6">
      <c r="A342" s="7" t="s">
        <v>676</v>
      </c>
      <c r="B342" s="8" t="s">
        <v>677</v>
      </c>
      <c r="C342" s="8" t="s">
        <v>19</v>
      </c>
      <c r="D342" s="8">
        <v>0.8</v>
      </c>
      <c r="E342" s="8">
        <v>0.105</v>
      </c>
      <c r="F342" s="8">
        <v>5.2599999999999999E-3</v>
      </c>
    </row>
    <row r="343" spans="1:6">
      <c r="A343" s="7" t="s">
        <v>678</v>
      </c>
      <c r="B343" s="8" t="s">
        <v>679</v>
      </c>
      <c r="C343" s="8" t="s">
        <v>19</v>
      </c>
      <c r="D343" s="8">
        <v>7</v>
      </c>
      <c r="E343" s="8">
        <v>0.92</v>
      </c>
      <c r="F343" s="8">
        <v>4.5999999999999999E-2</v>
      </c>
    </row>
    <row r="344" spans="1:6">
      <c r="A344" s="7" t="s">
        <v>680</v>
      </c>
      <c r="B344" s="8" t="s">
        <v>681</v>
      </c>
      <c r="C344" s="8" t="s">
        <v>19</v>
      </c>
      <c r="D344" s="8">
        <v>20</v>
      </c>
      <c r="E344" s="8">
        <v>2.63</v>
      </c>
      <c r="F344" s="8">
        <v>0.13100000000000001</v>
      </c>
    </row>
    <row r="345" spans="1:6">
      <c r="A345" s="7" t="s">
        <v>682</v>
      </c>
      <c r="B345" s="8" t="s">
        <v>683</v>
      </c>
      <c r="C345" s="8" t="s">
        <v>19</v>
      </c>
      <c r="D345" s="8">
        <v>20</v>
      </c>
      <c r="E345" s="8">
        <v>2.63</v>
      </c>
      <c r="F345" s="8">
        <v>0.13100000000000001</v>
      </c>
    </row>
    <row r="346" spans="1:6">
      <c r="A346" s="7" t="s">
        <v>684</v>
      </c>
      <c r="B346" s="8" t="s">
        <v>685</v>
      </c>
      <c r="C346" s="8" t="s">
        <v>16</v>
      </c>
      <c r="D346" s="8">
        <v>0.159</v>
      </c>
      <c r="E346" s="8">
        <v>30.5</v>
      </c>
      <c r="F346" s="8">
        <v>1.53</v>
      </c>
    </row>
    <row r="347" spans="1:6">
      <c r="A347" s="7" t="s">
        <v>686</v>
      </c>
      <c r="B347" s="8" t="s">
        <v>119</v>
      </c>
      <c r="C347" s="8" t="s">
        <v>16</v>
      </c>
      <c r="D347" s="8">
        <v>1.16E-4</v>
      </c>
      <c r="E347" s="8">
        <v>2.23E-2</v>
      </c>
      <c r="F347" s="8">
        <v>1.1100000000000001E-3</v>
      </c>
    </row>
    <row r="348" spans="1:6" ht="20.399999999999999">
      <c r="A348" s="7" t="s">
        <v>687</v>
      </c>
      <c r="B348" s="8" t="s">
        <v>688</v>
      </c>
      <c r="C348" s="8" t="s">
        <v>16</v>
      </c>
      <c r="D348" s="8">
        <v>1.75E-3</v>
      </c>
      <c r="E348" s="8">
        <v>0.33600000000000002</v>
      </c>
      <c r="F348" s="8">
        <v>1.6799999999999999E-2</v>
      </c>
    </row>
    <row r="349" spans="1:6">
      <c r="A349" s="7" t="s">
        <v>689</v>
      </c>
      <c r="B349" s="10">
        <v>608016</v>
      </c>
      <c r="C349" s="8" t="s">
        <v>16</v>
      </c>
      <c r="D349" s="8">
        <v>0.217</v>
      </c>
      <c r="E349" s="8">
        <v>41.6</v>
      </c>
      <c r="F349" s="8">
        <v>2.08</v>
      </c>
    </row>
    <row r="350" spans="1:6">
      <c r="A350" s="7" t="s">
        <v>690</v>
      </c>
      <c r="B350" s="8" t="s">
        <v>691</v>
      </c>
      <c r="C350" s="8" t="s">
        <v>16</v>
      </c>
      <c r="D350" s="8">
        <v>0.76900000000000002</v>
      </c>
      <c r="E350" s="8">
        <v>148</v>
      </c>
      <c r="F350" s="8">
        <v>7.38</v>
      </c>
    </row>
    <row r="351" spans="1:6">
      <c r="A351" s="7" t="s">
        <v>692</v>
      </c>
      <c r="B351" s="10">
        <v>2139594</v>
      </c>
      <c r="C351" s="8" t="s">
        <v>16</v>
      </c>
      <c r="D351" s="8">
        <v>7.1399999999999996E-3</v>
      </c>
      <c r="E351" s="8">
        <v>1.37</v>
      </c>
      <c r="F351" s="8">
        <v>6.8500000000000005E-2</v>
      </c>
    </row>
    <row r="352" spans="1:6">
      <c r="A352" s="7" t="s">
        <v>693</v>
      </c>
      <c r="B352" s="8" t="s">
        <v>694</v>
      </c>
      <c r="C352" s="8" t="s">
        <v>16</v>
      </c>
      <c r="D352" s="8">
        <v>2.5000000000000001E-4</v>
      </c>
      <c r="E352" s="8">
        <v>4.8000000000000001E-2</v>
      </c>
      <c r="F352" s="8">
        <v>2.3999999999999998E-3</v>
      </c>
    </row>
    <row r="353" spans="1:6">
      <c r="A353" s="7" t="s">
        <v>695</v>
      </c>
      <c r="B353" s="8" t="s">
        <v>696</v>
      </c>
      <c r="C353" s="8" t="s">
        <v>16</v>
      </c>
      <c r="D353" s="8">
        <v>2.9399999999999999E-4</v>
      </c>
      <c r="E353" s="8">
        <v>5.6399999999999999E-2</v>
      </c>
      <c r="F353" s="8">
        <v>2.82E-3</v>
      </c>
    </row>
    <row r="354" spans="1:6">
      <c r="A354" s="7" t="s">
        <v>697</v>
      </c>
      <c r="B354" s="8" t="s">
        <v>698</v>
      </c>
      <c r="C354" s="8" t="s">
        <v>19</v>
      </c>
      <c r="D354" s="8">
        <v>3000</v>
      </c>
      <c r="E354" s="8">
        <v>394</v>
      </c>
      <c r="F354" s="8">
        <v>19.7</v>
      </c>
    </row>
    <row r="355" spans="1:6">
      <c r="A355" s="7" t="s">
        <v>699</v>
      </c>
      <c r="B355" s="8" t="s">
        <v>700</v>
      </c>
      <c r="C355" s="8" t="s">
        <v>19</v>
      </c>
      <c r="D355" s="8">
        <v>28.5</v>
      </c>
      <c r="E355" s="8">
        <v>3.75</v>
      </c>
      <c r="F355" s="8">
        <v>0.187</v>
      </c>
    </row>
    <row r="356" spans="1:6">
      <c r="A356" s="7" t="s">
        <v>701</v>
      </c>
      <c r="B356" s="8" t="s">
        <v>702</v>
      </c>
      <c r="C356" s="8" t="s">
        <v>19</v>
      </c>
      <c r="D356" s="8">
        <v>0.27600000000000002</v>
      </c>
      <c r="E356" s="8">
        <v>3.6299999999999999E-2</v>
      </c>
      <c r="F356" s="8">
        <v>1.81E-3</v>
      </c>
    </row>
    <row r="357" spans="1:6" ht="20.399999999999999">
      <c r="A357" s="7" t="s">
        <v>703</v>
      </c>
      <c r="B357" s="8" t="s">
        <v>704</v>
      </c>
      <c r="C357" s="8" t="s">
        <v>19</v>
      </c>
      <c r="D357" s="8">
        <v>7000</v>
      </c>
      <c r="E357" s="8">
        <v>920</v>
      </c>
      <c r="F357" s="8">
        <v>46</v>
      </c>
    </row>
    <row r="358" spans="1:6">
      <c r="A358" s="7" t="s">
        <v>705</v>
      </c>
      <c r="B358" s="8" t="s">
        <v>706</v>
      </c>
      <c r="C358" s="8" t="s">
        <v>16</v>
      </c>
      <c r="D358" s="8">
        <v>0.27</v>
      </c>
      <c r="E358" s="8">
        <v>51.8</v>
      </c>
      <c r="F358" s="8">
        <v>2.59</v>
      </c>
    </row>
    <row r="359" spans="1:6">
      <c r="A359" s="7" t="s">
        <v>707</v>
      </c>
      <c r="B359" s="8" t="s">
        <v>708</v>
      </c>
      <c r="C359" s="8" t="s">
        <v>16</v>
      </c>
      <c r="D359" s="8">
        <v>3.4499999999999999E-3</v>
      </c>
      <c r="E359" s="8">
        <v>0.66200000000000003</v>
      </c>
      <c r="F359" s="8">
        <v>3.3099999999999997E-2</v>
      </c>
    </row>
    <row r="360" spans="1:6">
      <c r="A360" s="7" t="s">
        <v>709</v>
      </c>
      <c r="B360" s="8" t="s">
        <v>710</v>
      </c>
      <c r="C360" s="8" t="s">
        <v>19</v>
      </c>
      <c r="D360" s="8">
        <v>221</v>
      </c>
      <c r="E360" s="8">
        <v>29</v>
      </c>
      <c r="F360" s="8">
        <v>1.45</v>
      </c>
    </row>
    <row r="361" spans="1:6">
      <c r="A361" s="81" t="s">
        <v>711</v>
      </c>
      <c r="B361" s="83" t="s">
        <v>119</v>
      </c>
      <c r="C361" s="83" t="s">
        <v>19</v>
      </c>
      <c r="D361" s="11">
        <v>0.03</v>
      </c>
      <c r="E361" s="83">
        <v>3.9399999999999999E-3</v>
      </c>
      <c r="F361" s="83">
        <v>1.9699999999999999E-4</v>
      </c>
    </row>
    <row r="362" spans="1:6">
      <c r="A362" s="82"/>
      <c r="B362" s="84"/>
      <c r="C362" s="84"/>
      <c r="D362" s="8" t="s">
        <v>712</v>
      </c>
      <c r="E362" s="84"/>
      <c r="F362" s="84"/>
    </row>
    <row r="363" spans="1:6">
      <c r="A363" s="7" t="s">
        <v>713</v>
      </c>
      <c r="B363" s="8" t="s">
        <v>714</v>
      </c>
      <c r="C363" s="8" t="s">
        <v>16</v>
      </c>
      <c r="D363" s="8">
        <v>3.2299999999999999E-4</v>
      </c>
      <c r="E363" s="8">
        <v>6.2E-2</v>
      </c>
      <c r="F363" s="8">
        <v>3.0999999999999999E-3</v>
      </c>
    </row>
    <row r="364" spans="1:6">
      <c r="A364" s="7" t="s">
        <v>715</v>
      </c>
      <c r="B364" s="8" t="s">
        <v>716</v>
      </c>
      <c r="C364" s="8" t="s">
        <v>16</v>
      </c>
      <c r="D364" s="8">
        <v>1.5900000000000001E-2</v>
      </c>
      <c r="E364" s="8">
        <v>3.05</v>
      </c>
      <c r="F364" s="8">
        <v>0.153</v>
      </c>
    </row>
    <row r="365" spans="1:6" ht="30.6">
      <c r="A365" s="7" t="s">
        <v>717</v>
      </c>
      <c r="B365" s="8" t="s">
        <v>119</v>
      </c>
      <c r="C365" s="8" t="s">
        <v>19</v>
      </c>
      <c r="D365" s="8">
        <v>20</v>
      </c>
      <c r="E365" s="8">
        <v>2.63</v>
      </c>
      <c r="F365" s="8">
        <v>0.13100000000000001</v>
      </c>
    </row>
    <row r="366" spans="1:6" ht="20.399999999999999">
      <c r="A366" s="7" t="s">
        <v>718</v>
      </c>
      <c r="B366" s="8" t="s">
        <v>719</v>
      </c>
      <c r="C366" s="8" t="s">
        <v>16</v>
      </c>
      <c r="D366" s="8">
        <v>0.04</v>
      </c>
      <c r="E366" s="8">
        <v>7.68</v>
      </c>
      <c r="F366" s="8">
        <v>0.38400000000000001</v>
      </c>
    </row>
    <row r="367" spans="1:6" ht="20.399999999999999">
      <c r="A367" s="7" t="s">
        <v>720</v>
      </c>
      <c r="B367" s="8" t="s">
        <v>721</v>
      </c>
      <c r="C367" s="8" t="s">
        <v>19</v>
      </c>
      <c r="D367" s="8">
        <v>3</v>
      </c>
      <c r="E367" s="8">
        <v>0.39400000000000002</v>
      </c>
      <c r="F367" s="8">
        <v>1.9699999999999999E-2</v>
      </c>
    </row>
    <row r="368" spans="1:6">
      <c r="A368" s="7" t="s">
        <v>722</v>
      </c>
      <c r="B368" s="8" t="s">
        <v>723</v>
      </c>
      <c r="C368" s="8" t="s">
        <v>247</v>
      </c>
      <c r="D368" s="8">
        <v>8</v>
      </c>
      <c r="E368" s="8">
        <v>1.7500000000000002E-2</v>
      </c>
      <c r="F368" s="8">
        <v>8.7600000000000004E-4</v>
      </c>
    </row>
    <row r="369" spans="1:6">
      <c r="A369" s="7" t="s">
        <v>724</v>
      </c>
      <c r="B369" s="8" t="s">
        <v>725</v>
      </c>
      <c r="C369" s="8" t="s">
        <v>247</v>
      </c>
      <c r="D369" s="8">
        <v>120</v>
      </c>
      <c r="E369" s="8">
        <v>0.26300000000000001</v>
      </c>
      <c r="F369" s="8">
        <v>1.3100000000000001E-2</v>
      </c>
    </row>
    <row r="370" spans="1:6">
      <c r="A370" s="7" t="s">
        <v>726</v>
      </c>
      <c r="B370" s="8" t="s">
        <v>727</v>
      </c>
      <c r="C370" s="8" t="s">
        <v>16</v>
      </c>
      <c r="D370" s="9">
        <v>1E-4</v>
      </c>
      <c r="E370" s="8">
        <v>1.9199999999999998E-2</v>
      </c>
      <c r="F370" s="8">
        <v>9.59E-4</v>
      </c>
    </row>
    <row r="371" spans="1:6">
      <c r="A371" s="7" t="s">
        <v>728</v>
      </c>
      <c r="B371" s="8" t="s">
        <v>729</v>
      </c>
      <c r="C371" s="8" t="s">
        <v>16</v>
      </c>
      <c r="D371" s="9">
        <v>3.2299999999999999E-5</v>
      </c>
      <c r="E371" s="8">
        <v>6.1999999999999998E-3</v>
      </c>
      <c r="F371" s="8">
        <v>3.1E-4</v>
      </c>
    </row>
    <row r="372" spans="1:6">
      <c r="A372" s="7" t="s">
        <v>730</v>
      </c>
      <c r="B372" s="8" t="s">
        <v>731</v>
      </c>
      <c r="C372" s="8" t="s">
        <v>19</v>
      </c>
      <c r="D372" s="8">
        <v>900</v>
      </c>
      <c r="E372" s="8">
        <v>118</v>
      </c>
      <c r="F372" s="8">
        <v>5.91</v>
      </c>
    </row>
    <row r="373" spans="1:6">
      <c r="A373" s="7" t="s">
        <v>732</v>
      </c>
      <c r="B373" s="8" t="s">
        <v>733</v>
      </c>
      <c r="C373" s="8" t="s">
        <v>16</v>
      </c>
      <c r="D373" s="8">
        <v>2.1700000000000001E-2</v>
      </c>
      <c r="E373" s="8">
        <v>4.16</v>
      </c>
      <c r="F373" s="8">
        <v>0.20799999999999999</v>
      </c>
    </row>
    <row r="374" spans="1:6">
      <c r="A374" s="7" t="s">
        <v>734</v>
      </c>
      <c r="B374" s="8" t="s">
        <v>735</v>
      </c>
      <c r="C374" s="8" t="s">
        <v>16</v>
      </c>
      <c r="D374" s="8">
        <v>1.8499999999999999E-2</v>
      </c>
      <c r="E374" s="8">
        <v>3.55</v>
      </c>
      <c r="F374" s="8">
        <v>0.17799999999999999</v>
      </c>
    </row>
    <row r="375" spans="1:6">
      <c r="A375" s="7" t="s">
        <v>736</v>
      </c>
      <c r="B375" s="10">
        <v>2025884</v>
      </c>
      <c r="C375" s="8" t="s">
        <v>247</v>
      </c>
      <c r="D375" s="8">
        <v>660</v>
      </c>
      <c r="E375" s="8">
        <v>1.45</v>
      </c>
      <c r="F375" s="8">
        <v>0.45700000000000002</v>
      </c>
    </row>
    <row r="376" spans="1:6">
      <c r="A376" s="7" t="s">
        <v>737</v>
      </c>
      <c r="B376" s="8" t="s">
        <v>738</v>
      </c>
      <c r="C376" s="8" t="s">
        <v>19</v>
      </c>
      <c r="D376" s="8">
        <v>0.7</v>
      </c>
      <c r="E376" s="8">
        <v>9.1999999999999998E-2</v>
      </c>
      <c r="F376" s="8">
        <v>4.5999999999999999E-3</v>
      </c>
    </row>
    <row r="377" spans="1:6">
      <c r="A377" s="7" t="s">
        <v>739</v>
      </c>
      <c r="B377" s="8" t="s">
        <v>740</v>
      </c>
      <c r="C377" s="8" t="s">
        <v>19</v>
      </c>
      <c r="D377" s="8">
        <v>1</v>
      </c>
      <c r="E377" s="8">
        <v>0.13100000000000001</v>
      </c>
      <c r="F377" s="8">
        <v>6.5700000000000003E-3</v>
      </c>
    </row>
    <row r="378" spans="1:6">
      <c r="A378" s="7" t="s">
        <v>741</v>
      </c>
      <c r="B378" s="8" t="s">
        <v>742</v>
      </c>
      <c r="C378" s="8" t="s">
        <v>19</v>
      </c>
      <c r="D378" s="8">
        <v>6</v>
      </c>
      <c r="E378" s="8">
        <v>0.78900000000000003</v>
      </c>
      <c r="F378" s="8">
        <v>3.9399999999999998E-2</v>
      </c>
    </row>
    <row r="379" spans="1:6">
      <c r="A379" s="7" t="s">
        <v>743</v>
      </c>
      <c r="B379" s="8" t="s">
        <v>744</v>
      </c>
      <c r="C379" s="8" t="s">
        <v>16</v>
      </c>
      <c r="D379" s="8">
        <v>5.8799999999999998E-4</v>
      </c>
      <c r="E379" s="8">
        <v>0.113</v>
      </c>
      <c r="F379" s="8">
        <v>5.64E-3</v>
      </c>
    </row>
    <row r="380" spans="1:6">
      <c r="A380" s="7" t="s">
        <v>745</v>
      </c>
      <c r="B380" s="8" t="s">
        <v>746</v>
      </c>
      <c r="C380" s="8" t="s">
        <v>16</v>
      </c>
      <c r="D380" s="8">
        <v>4.7600000000000003E-2</v>
      </c>
      <c r="E380" s="8">
        <v>9.1300000000000008</v>
      </c>
      <c r="F380" s="8">
        <v>0.45700000000000002</v>
      </c>
    </row>
    <row r="381" spans="1:6">
      <c r="A381" s="7" t="s">
        <v>747</v>
      </c>
      <c r="B381" s="8" t="s">
        <v>748</v>
      </c>
      <c r="C381" s="8" t="s">
        <v>19</v>
      </c>
      <c r="D381" s="8">
        <v>0.1</v>
      </c>
      <c r="E381" s="8">
        <v>1.3100000000000001E-2</v>
      </c>
      <c r="F381" s="8">
        <v>6.5700000000000003E-3</v>
      </c>
    </row>
    <row r="382" spans="1:6">
      <c r="A382" s="7" t="s">
        <v>749</v>
      </c>
      <c r="B382" s="8" t="s">
        <v>750</v>
      </c>
      <c r="C382" s="8" t="s">
        <v>19</v>
      </c>
      <c r="D382" s="8">
        <v>5000</v>
      </c>
      <c r="E382" s="8">
        <v>657</v>
      </c>
      <c r="F382" s="8">
        <v>32.9</v>
      </c>
    </row>
    <row r="383" spans="1:6">
      <c r="A383" s="7" t="s">
        <v>751</v>
      </c>
      <c r="B383" s="8" t="s">
        <v>752</v>
      </c>
      <c r="C383" s="8" t="s">
        <v>19</v>
      </c>
      <c r="D383" s="8">
        <v>7.0000000000000007E-2</v>
      </c>
      <c r="E383" s="8">
        <v>9.1999999999999998E-3</v>
      </c>
      <c r="F383" s="8">
        <v>4.6000000000000001E-4</v>
      </c>
    </row>
    <row r="384" spans="1:6">
      <c r="A384" s="7" t="s">
        <v>753</v>
      </c>
      <c r="B384" s="8" t="s">
        <v>754</v>
      </c>
      <c r="C384" s="8" t="s">
        <v>19</v>
      </c>
      <c r="D384" s="8">
        <v>7.0000000000000007E-2</v>
      </c>
      <c r="E384" s="8">
        <v>9.1999999999999998E-3</v>
      </c>
      <c r="F384" s="8">
        <v>4.6000000000000001E-4</v>
      </c>
    </row>
    <row r="385" spans="1:6">
      <c r="A385" s="7" t="s">
        <v>755</v>
      </c>
      <c r="B385" s="8" t="s">
        <v>756</v>
      </c>
      <c r="C385" s="8" t="s">
        <v>19</v>
      </c>
      <c r="D385" s="8">
        <v>7.0000000000000007E-2</v>
      </c>
      <c r="E385" s="8">
        <v>9.1999999999999998E-3</v>
      </c>
      <c r="F385" s="8">
        <v>4.6000000000000001E-4</v>
      </c>
    </row>
    <row r="386" spans="1:6">
      <c r="A386" s="7" t="s">
        <v>757</v>
      </c>
      <c r="B386" s="8" t="s">
        <v>758</v>
      </c>
      <c r="C386" s="8" t="s">
        <v>16</v>
      </c>
      <c r="D386" s="8">
        <v>2.9399999999999999E-3</v>
      </c>
      <c r="E386" s="8">
        <v>0.56399999999999995</v>
      </c>
      <c r="F386" s="8">
        <v>2.8199999999999999E-2</v>
      </c>
    </row>
    <row r="387" spans="1:6">
      <c r="A387" s="7" t="s">
        <v>759</v>
      </c>
      <c r="B387" s="8" t="s">
        <v>760</v>
      </c>
      <c r="C387" s="8" t="s">
        <v>19</v>
      </c>
      <c r="D387" s="8">
        <v>807</v>
      </c>
      <c r="E387" s="8">
        <v>106</v>
      </c>
      <c r="F387" s="8">
        <v>5.3</v>
      </c>
    </row>
    <row r="388" spans="1:6" ht="30.6">
      <c r="A388" s="7" t="s">
        <v>761</v>
      </c>
      <c r="B388" s="8" t="s">
        <v>762</v>
      </c>
      <c r="C388" s="8" t="s">
        <v>16</v>
      </c>
      <c r="D388" s="8">
        <v>7.6899999999999998E-3</v>
      </c>
      <c r="E388" s="8">
        <v>1.48</v>
      </c>
      <c r="F388" s="8">
        <v>7.3800000000000004E-2</v>
      </c>
    </row>
    <row r="389" spans="1:6">
      <c r="A389" s="7" t="s">
        <v>763</v>
      </c>
      <c r="B389" s="8" t="s">
        <v>764</v>
      </c>
      <c r="C389" s="8" t="s">
        <v>16</v>
      </c>
      <c r="D389" s="8">
        <v>0.5</v>
      </c>
      <c r="E389" s="8">
        <v>95.9</v>
      </c>
      <c r="F389" s="8">
        <v>4.8</v>
      </c>
    </row>
    <row r="390" spans="1:6">
      <c r="A390" s="7" t="s">
        <v>765</v>
      </c>
      <c r="B390" s="8" t="s">
        <v>766</v>
      </c>
      <c r="C390" s="8" t="s">
        <v>19</v>
      </c>
      <c r="D390" s="8">
        <v>200</v>
      </c>
      <c r="E390" s="8">
        <v>26.3</v>
      </c>
      <c r="F390" s="8">
        <v>1.31</v>
      </c>
    </row>
    <row r="391" spans="1:6" ht="20.399999999999999">
      <c r="A391" s="7" t="s">
        <v>767</v>
      </c>
      <c r="B391" s="8" t="s">
        <v>768</v>
      </c>
      <c r="C391" s="8" t="s">
        <v>16</v>
      </c>
      <c r="D391" s="8">
        <v>2.9399999999999999E-4</v>
      </c>
      <c r="E391" s="8">
        <v>5.6399999999999999E-2</v>
      </c>
      <c r="F391" s="8">
        <v>2.82E-3</v>
      </c>
    </row>
    <row r="392" spans="1:6" ht="20.399999999999999">
      <c r="A392" s="7" t="s">
        <v>769</v>
      </c>
      <c r="B392" s="8" t="s">
        <v>770</v>
      </c>
      <c r="C392" s="8" t="s">
        <v>16</v>
      </c>
      <c r="D392" s="8">
        <v>1.5200000000000001E-3</v>
      </c>
      <c r="E392" s="8">
        <v>0.29199999999999998</v>
      </c>
      <c r="F392" s="8">
        <v>1.46E-2</v>
      </c>
    </row>
    <row r="393" spans="1:6">
      <c r="A393" s="7" t="s">
        <v>771</v>
      </c>
      <c r="B393" s="8" t="s">
        <v>772</v>
      </c>
      <c r="C393" s="8" t="s">
        <v>16</v>
      </c>
      <c r="D393" s="8">
        <v>1.35E-4</v>
      </c>
      <c r="E393" s="8">
        <v>2.5899999999999999E-2</v>
      </c>
      <c r="F393" s="8">
        <v>1.2999999999999999E-3</v>
      </c>
    </row>
    <row r="394" spans="1:6">
      <c r="A394" s="7" t="s">
        <v>773</v>
      </c>
      <c r="B394" s="8" t="s">
        <v>774</v>
      </c>
      <c r="C394" s="8" t="s">
        <v>16</v>
      </c>
      <c r="D394" s="8">
        <v>1.1000000000000001E-3</v>
      </c>
      <c r="E394" s="8">
        <v>0.21099999999999999</v>
      </c>
      <c r="F394" s="8">
        <v>1.06E-2</v>
      </c>
    </row>
    <row r="395" spans="1:6">
      <c r="A395" s="7" t="s">
        <v>775</v>
      </c>
      <c r="B395" s="8" t="s">
        <v>776</v>
      </c>
      <c r="C395" s="8" t="s">
        <v>19</v>
      </c>
      <c r="D395" s="8">
        <v>0.2</v>
      </c>
      <c r="E395" s="8">
        <v>2.63E-2</v>
      </c>
      <c r="F395" s="8">
        <v>1.31E-3</v>
      </c>
    </row>
    <row r="396" spans="1:6">
      <c r="A396" s="7" t="s">
        <v>777</v>
      </c>
      <c r="B396" s="8" t="s">
        <v>778</v>
      </c>
      <c r="C396" s="8" t="s">
        <v>247</v>
      </c>
      <c r="D396" s="8">
        <v>30</v>
      </c>
      <c r="E396" s="8">
        <v>6.5699999999999995E-2</v>
      </c>
      <c r="F396" s="8">
        <v>3.29E-3</v>
      </c>
    </row>
    <row r="397" spans="1:6">
      <c r="A397" s="7" t="s">
        <v>779</v>
      </c>
      <c r="B397" s="8" t="s">
        <v>780</v>
      </c>
      <c r="C397" s="8" t="s">
        <v>19</v>
      </c>
      <c r="D397" s="8">
        <v>200</v>
      </c>
      <c r="E397" s="8">
        <v>26.3</v>
      </c>
      <c r="F397" s="8">
        <v>1.31</v>
      </c>
    </row>
    <row r="398" spans="1:6">
      <c r="A398" s="7" t="s">
        <v>781</v>
      </c>
      <c r="B398" s="8" t="s">
        <v>782</v>
      </c>
      <c r="C398" s="8" t="s">
        <v>19</v>
      </c>
      <c r="D398" s="8">
        <v>3</v>
      </c>
      <c r="E398" s="8">
        <v>0.39400000000000002</v>
      </c>
      <c r="F398" s="8">
        <v>1.97E-3</v>
      </c>
    </row>
    <row r="399" spans="1:6">
      <c r="A399" s="7" t="s">
        <v>783</v>
      </c>
      <c r="B399" s="8" t="s">
        <v>784</v>
      </c>
      <c r="C399" s="8" t="s">
        <v>16</v>
      </c>
      <c r="D399" s="8">
        <v>1.2800000000000001E-2</v>
      </c>
      <c r="E399" s="8">
        <v>2.46</v>
      </c>
      <c r="F399" s="8">
        <v>0.123</v>
      </c>
    </row>
  </sheetData>
  <mergeCells count="10">
    <mergeCell ref="A1:A3"/>
    <mergeCell ref="B1:B3"/>
    <mergeCell ref="C1:C3"/>
    <mergeCell ref="D1:D3"/>
    <mergeCell ref="F1:F3"/>
    <mergeCell ref="A361:A362"/>
    <mergeCell ref="B361:B362"/>
    <mergeCell ref="C361:C362"/>
    <mergeCell ref="E361:E362"/>
    <mergeCell ref="F361:F36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665"/>
  <sheetViews>
    <sheetView workbookViewId="0"/>
  </sheetViews>
  <sheetFormatPr defaultRowHeight="14.4"/>
  <cols>
    <col min="1" max="1" width="10.44140625" bestFit="1" customWidth="1"/>
    <col min="2" max="2" width="68.33203125" bestFit="1" customWidth="1"/>
    <col min="3" max="3" width="5.44140625" bestFit="1" customWidth="1"/>
    <col min="4" max="4" width="5.6640625" bestFit="1" customWidth="1"/>
    <col min="5" max="5" width="5.88671875" bestFit="1" customWidth="1"/>
    <col min="6" max="6" width="90.5546875" bestFit="1" customWidth="1"/>
  </cols>
  <sheetData>
    <row r="1" spans="1:5">
      <c r="A1" s="15" t="s">
        <v>826</v>
      </c>
      <c r="B1" s="15" t="s">
        <v>827</v>
      </c>
      <c r="C1" s="15" t="s">
        <v>828</v>
      </c>
      <c r="D1" s="15" t="s">
        <v>829</v>
      </c>
      <c r="E1" s="15" t="s">
        <v>830</v>
      </c>
    </row>
    <row r="2" spans="1:5">
      <c r="A2" t="s">
        <v>831</v>
      </c>
      <c r="B2" t="s">
        <v>832</v>
      </c>
      <c r="C2" t="s">
        <v>833</v>
      </c>
      <c r="D2" t="s">
        <v>834</v>
      </c>
      <c r="E2" t="s">
        <v>833</v>
      </c>
    </row>
    <row r="3" spans="1:5">
      <c r="A3" t="s">
        <v>835</v>
      </c>
      <c r="B3" t="s">
        <v>836</v>
      </c>
      <c r="C3" t="s">
        <v>833</v>
      </c>
      <c r="D3" t="s">
        <v>834</v>
      </c>
      <c r="E3" t="s">
        <v>833</v>
      </c>
    </row>
    <row r="4" spans="1:5">
      <c r="A4" t="s">
        <v>837</v>
      </c>
      <c r="B4" t="s">
        <v>838</v>
      </c>
      <c r="C4" t="s">
        <v>833</v>
      </c>
      <c r="D4" t="s">
        <v>833</v>
      </c>
      <c r="E4" t="s">
        <v>833</v>
      </c>
    </row>
    <row r="5" spans="1:5">
      <c r="A5" t="s">
        <v>839</v>
      </c>
      <c r="B5" t="s">
        <v>840</v>
      </c>
      <c r="C5" t="s">
        <v>833</v>
      </c>
      <c r="D5" t="s">
        <v>834</v>
      </c>
      <c r="E5" t="s">
        <v>833</v>
      </c>
    </row>
    <row r="6" spans="1:5">
      <c r="A6" t="s">
        <v>453</v>
      </c>
      <c r="B6" t="s">
        <v>841</v>
      </c>
      <c r="C6" t="s">
        <v>833</v>
      </c>
      <c r="D6" t="s">
        <v>833</v>
      </c>
      <c r="E6" t="s">
        <v>833</v>
      </c>
    </row>
    <row r="7" spans="1:5">
      <c r="A7" t="s">
        <v>731</v>
      </c>
      <c r="B7" t="s">
        <v>730</v>
      </c>
      <c r="C7" t="s">
        <v>833</v>
      </c>
      <c r="D7" t="s">
        <v>833</v>
      </c>
      <c r="E7" t="s">
        <v>833</v>
      </c>
    </row>
    <row r="8" spans="1:5">
      <c r="A8" t="s">
        <v>286</v>
      </c>
      <c r="B8" t="s">
        <v>842</v>
      </c>
      <c r="C8" t="s">
        <v>833</v>
      </c>
      <c r="D8" t="s">
        <v>833</v>
      </c>
      <c r="E8" t="s">
        <v>833</v>
      </c>
    </row>
    <row r="9" spans="1:5">
      <c r="A9" t="s">
        <v>843</v>
      </c>
      <c r="B9" t="s">
        <v>844</v>
      </c>
      <c r="C9" t="s">
        <v>833</v>
      </c>
      <c r="D9" t="s">
        <v>834</v>
      </c>
      <c r="E9" t="s">
        <v>833</v>
      </c>
    </row>
    <row r="10" spans="1:5">
      <c r="A10" t="s">
        <v>845</v>
      </c>
      <c r="B10" t="s">
        <v>846</v>
      </c>
      <c r="C10" t="s">
        <v>833</v>
      </c>
      <c r="D10" t="s">
        <v>834</v>
      </c>
      <c r="E10" t="s">
        <v>833</v>
      </c>
    </row>
    <row r="11" spans="1:5">
      <c r="A11" t="s">
        <v>847</v>
      </c>
      <c r="B11" t="s">
        <v>848</v>
      </c>
      <c r="C11" t="s">
        <v>833</v>
      </c>
      <c r="D11" t="s">
        <v>834</v>
      </c>
      <c r="E11" t="s">
        <v>833</v>
      </c>
    </row>
    <row r="12" spans="1:5">
      <c r="A12" t="s">
        <v>849</v>
      </c>
      <c r="B12" t="s">
        <v>850</v>
      </c>
      <c r="C12" t="s">
        <v>833</v>
      </c>
      <c r="D12" t="s">
        <v>834</v>
      </c>
      <c r="E12" t="s">
        <v>834</v>
      </c>
    </row>
    <row r="13" spans="1:5">
      <c r="A13" t="s">
        <v>851</v>
      </c>
      <c r="B13" t="s">
        <v>852</v>
      </c>
      <c r="C13" t="s">
        <v>833</v>
      </c>
      <c r="D13" t="s">
        <v>834</v>
      </c>
      <c r="E13" t="s">
        <v>834</v>
      </c>
    </row>
    <row r="14" spans="1:5">
      <c r="A14" t="s">
        <v>853</v>
      </c>
      <c r="B14" t="s">
        <v>854</v>
      </c>
      <c r="C14" t="s">
        <v>833</v>
      </c>
      <c r="D14" t="s">
        <v>834</v>
      </c>
      <c r="E14" t="s">
        <v>834</v>
      </c>
    </row>
    <row r="15" spans="1:5">
      <c r="A15" t="s">
        <v>855</v>
      </c>
      <c r="B15" t="s">
        <v>856</v>
      </c>
      <c r="C15" t="s">
        <v>833</v>
      </c>
      <c r="D15" t="s">
        <v>834</v>
      </c>
      <c r="E15" t="s">
        <v>834</v>
      </c>
    </row>
    <row r="16" spans="1:5">
      <c r="A16" t="s">
        <v>336</v>
      </c>
      <c r="B16" t="s">
        <v>335</v>
      </c>
      <c r="C16" t="s">
        <v>833</v>
      </c>
      <c r="D16" t="s">
        <v>834</v>
      </c>
      <c r="E16" t="s">
        <v>834</v>
      </c>
    </row>
    <row r="17" spans="1:6">
      <c r="A17" t="s">
        <v>183</v>
      </c>
      <c r="B17" t="s">
        <v>182</v>
      </c>
      <c r="C17" t="s">
        <v>833</v>
      </c>
      <c r="D17" t="s">
        <v>833</v>
      </c>
      <c r="E17" t="s">
        <v>833</v>
      </c>
    </row>
    <row r="18" spans="1:6">
      <c r="A18" t="s">
        <v>565</v>
      </c>
      <c r="B18" t="s">
        <v>857</v>
      </c>
      <c r="C18" t="s">
        <v>833</v>
      </c>
      <c r="D18" t="s">
        <v>833</v>
      </c>
      <c r="E18" t="s">
        <v>833</v>
      </c>
    </row>
    <row r="19" spans="1:6">
      <c r="A19" t="s">
        <v>189</v>
      </c>
      <c r="B19" t="s">
        <v>858</v>
      </c>
      <c r="C19" t="s">
        <v>833</v>
      </c>
      <c r="D19" t="s">
        <v>833</v>
      </c>
      <c r="E19" t="s">
        <v>833</v>
      </c>
    </row>
    <row r="20" spans="1:6">
      <c r="A20" t="s">
        <v>181</v>
      </c>
      <c r="B20" t="s">
        <v>859</v>
      </c>
      <c r="C20" t="s">
        <v>833</v>
      </c>
      <c r="D20" t="s">
        <v>834</v>
      </c>
      <c r="E20" t="s">
        <v>833</v>
      </c>
    </row>
    <row r="21" spans="1:6">
      <c r="A21" t="s">
        <v>860</v>
      </c>
      <c r="B21" t="s">
        <v>861</v>
      </c>
      <c r="C21" t="s">
        <v>833</v>
      </c>
      <c r="D21" t="s">
        <v>834</v>
      </c>
      <c r="E21" t="s">
        <v>833</v>
      </c>
    </row>
    <row r="22" spans="1:6">
      <c r="A22" t="s">
        <v>425</v>
      </c>
      <c r="B22" t="s">
        <v>862</v>
      </c>
      <c r="C22" t="s">
        <v>833</v>
      </c>
      <c r="D22" t="s">
        <v>834</v>
      </c>
      <c r="E22" t="s">
        <v>833</v>
      </c>
    </row>
    <row r="23" spans="1:6">
      <c r="A23" t="s">
        <v>863</v>
      </c>
      <c r="B23" t="s">
        <v>864</v>
      </c>
      <c r="C23" t="s">
        <v>833</v>
      </c>
      <c r="D23" t="s">
        <v>834</v>
      </c>
      <c r="E23" t="s">
        <v>834</v>
      </c>
    </row>
    <row r="24" spans="1:6">
      <c r="A24" t="s">
        <v>865</v>
      </c>
      <c r="B24" t="s">
        <v>866</v>
      </c>
      <c r="C24" t="s">
        <v>833</v>
      </c>
      <c r="D24" t="s">
        <v>834</v>
      </c>
      <c r="E24" t="s">
        <v>833</v>
      </c>
    </row>
    <row r="25" spans="1:6">
      <c r="A25" t="s">
        <v>867</v>
      </c>
      <c r="B25" t="s">
        <v>868</v>
      </c>
      <c r="C25" t="s">
        <v>833</v>
      </c>
      <c r="D25" t="s">
        <v>834</v>
      </c>
      <c r="E25" t="s">
        <v>833</v>
      </c>
    </row>
    <row r="26" spans="1:6">
      <c r="A26" t="s">
        <v>869</v>
      </c>
      <c r="B26" t="s">
        <v>870</v>
      </c>
      <c r="C26" t="s">
        <v>833</v>
      </c>
      <c r="D26" t="s">
        <v>834</v>
      </c>
      <c r="E26" t="s">
        <v>833</v>
      </c>
    </row>
    <row r="27" spans="1:6">
      <c r="A27" t="s">
        <v>871</v>
      </c>
      <c r="B27" t="s">
        <v>872</v>
      </c>
      <c r="C27" t="s">
        <v>833</v>
      </c>
      <c r="D27" t="s">
        <v>834</v>
      </c>
      <c r="E27" t="s">
        <v>834</v>
      </c>
    </row>
    <row r="28" spans="1:6">
      <c r="A28" t="s">
        <v>873</v>
      </c>
      <c r="B28" t="s">
        <v>874</v>
      </c>
      <c r="C28" t="s">
        <v>833</v>
      </c>
      <c r="D28" t="s">
        <v>834</v>
      </c>
      <c r="E28" t="s">
        <v>833</v>
      </c>
    </row>
    <row r="29" spans="1:6">
      <c r="A29" t="s">
        <v>875</v>
      </c>
      <c r="B29" t="s">
        <v>876</v>
      </c>
      <c r="C29" t="s">
        <v>833</v>
      </c>
      <c r="D29" t="s">
        <v>877</v>
      </c>
      <c r="E29" t="s">
        <v>833</v>
      </c>
      <c r="F29" t="s">
        <v>878</v>
      </c>
    </row>
    <row r="30" spans="1:6">
      <c r="A30" t="s">
        <v>622</v>
      </c>
      <c r="B30" t="s">
        <v>879</v>
      </c>
      <c r="C30" t="s">
        <v>833</v>
      </c>
      <c r="D30" t="s">
        <v>834</v>
      </c>
      <c r="E30" t="s">
        <v>834</v>
      </c>
    </row>
    <row r="31" spans="1:6">
      <c r="A31" t="s">
        <v>880</v>
      </c>
      <c r="B31" t="s">
        <v>881</v>
      </c>
      <c r="C31" t="s">
        <v>833</v>
      </c>
      <c r="D31" t="s">
        <v>834</v>
      </c>
      <c r="E31" t="s">
        <v>833</v>
      </c>
    </row>
    <row r="32" spans="1:6">
      <c r="A32" t="s">
        <v>710</v>
      </c>
      <c r="B32" t="s">
        <v>882</v>
      </c>
      <c r="C32" t="s">
        <v>833</v>
      </c>
      <c r="D32" t="s">
        <v>833</v>
      </c>
      <c r="E32" t="s">
        <v>833</v>
      </c>
    </row>
    <row r="33" spans="1:5">
      <c r="A33" t="s">
        <v>201</v>
      </c>
      <c r="B33" t="s">
        <v>883</v>
      </c>
      <c r="C33" t="s">
        <v>833</v>
      </c>
      <c r="D33" t="s">
        <v>833</v>
      </c>
      <c r="E33" t="s">
        <v>833</v>
      </c>
    </row>
    <row r="34" spans="1:5">
      <c r="A34" t="s">
        <v>83</v>
      </c>
      <c r="B34" t="s">
        <v>884</v>
      </c>
      <c r="C34" t="s">
        <v>833</v>
      </c>
      <c r="D34" t="s">
        <v>833</v>
      </c>
      <c r="E34" t="s">
        <v>833</v>
      </c>
    </row>
    <row r="35" spans="1:5">
      <c r="A35" t="s">
        <v>885</v>
      </c>
      <c r="B35" t="s">
        <v>886</v>
      </c>
      <c r="C35" t="s">
        <v>833</v>
      </c>
      <c r="D35" t="s">
        <v>834</v>
      </c>
      <c r="E35" t="s">
        <v>833</v>
      </c>
    </row>
    <row r="36" spans="1:5">
      <c r="A36" t="s">
        <v>887</v>
      </c>
      <c r="B36" t="s">
        <v>888</v>
      </c>
      <c r="C36" t="s">
        <v>833</v>
      </c>
      <c r="D36" t="s">
        <v>833</v>
      </c>
      <c r="E36" t="s">
        <v>833</v>
      </c>
    </row>
    <row r="37" spans="1:5">
      <c r="A37" t="s">
        <v>889</v>
      </c>
      <c r="B37" t="s">
        <v>890</v>
      </c>
      <c r="C37" t="s">
        <v>833</v>
      </c>
      <c r="D37" t="s">
        <v>833</v>
      </c>
      <c r="E37" t="s">
        <v>833</v>
      </c>
    </row>
    <row r="38" spans="1:5">
      <c r="A38" t="s">
        <v>891</v>
      </c>
      <c r="B38" t="s">
        <v>892</v>
      </c>
      <c r="C38" t="s">
        <v>833</v>
      </c>
      <c r="D38" t="s">
        <v>834</v>
      </c>
      <c r="E38" t="s">
        <v>833</v>
      </c>
    </row>
    <row r="39" spans="1:5">
      <c r="A39" t="s">
        <v>75</v>
      </c>
      <c r="B39" t="s">
        <v>893</v>
      </c>
      <c r="C39" t="s">
        <v>833</v>
      </c>
      <c r="D39" t="s">
        <v>833</v>
      </c>
      <c r="E39" t="s">
        <v>833</v>
      </c>
    </row>
    <row r="40" spans="1:5">
      <c r="A40" t="s">
        <v>445</v>
      </c>
      <c r="B40" t="s">
        <v>894</v>
      </c>
      <c r="C40" t="s">
        <v>833</v>
      </c>
      <c r="D40" t="s">
        <v>833</v>
      </c>
      <c r="E40" t="s">
        <v>833</v>
      </c>
    </row>
    <row r="41" spans="1:5">
      <c r="A41" t="s">
        <v>895</v>
      </c>
      <c r="B41" t="s">
        <v>896</v>
      </c>
      <c r="C41" t="s">
        <v>833</v>
      </c>
      <c r="D41" t="s">
        <v>834</v>
      </c>
      <c r="E41" t="s">
        <v>833</v>
      </c>
    </row>
    <row r="42" spans="1:5">
      <c r="A42" t="s">
        <v>65</v>
      </c>
      <c r="B42" t="s">
        <v>897</v>
      </c>
      <c r="C42" t="s">
        <v>833</v>
      </c>
      <c r="D42" t="s">
        <v>833</v>
      </c>
      <c r="E42" t="s">
        <v>833</v>
      </c>
    </row>
    <row r="43" spans="1:5">
      <c r="A43" t="s">
        <v>898</v>
      </c>
      <c r="B43" t="s">
        <v>899</v>
      </c>
      <c r="C43" t="s">
        <v>833</v>
      </c>
      <c r="D43" t="s">
        <v>834</v>
      </c>
      <c r="E43" t="s">
        <v>833</v>
      </c>
    </row>
    <row r="44" spans="1:5">
      <c r="A44" t="s">
        <v>77</v>
      </c>
      <c r="B44" t="s">
        <v>76</v>
      </c>
      <c r="C44" t="s">
        <v>833</v>
      </c>
      <c r="D44" t="s">
        <v>833</v>
      </c>
      <c r="E44" t="s">
        <v>833</v>
      </c>
    </row>
    <row r="45" spans="1:5">
      <c r="A45" t="s">
        <v>224</v>
      </c>
      <c r="B45" t="s">
        <v>223</v>
      </c>
      <c r="C45" t="s">
        <v>833</v>
      </c>
      <c r="D45" t="s">
        <v>833</v>
      </c>
      <c r="E45" t="s">
        <v>833</v>
      </c>
    </row>
    <row r="46" spans="1:5">
      <c r="A46" t="s">
        <v>238</v>
      </c>
      <c r="B46" t="s">
        <v>900</v>
      </c>
      <c r="C46" t="s">
        <v>833</v>
      </c>
      <c r="D46" t="s">
        <v>833</v>
      </c>
      <c r="E46" t="s">
        <v>833</v>
      </c>
    </row>
    <row r="47" spans="1:5">
      <c r="A47" t="s">
        <v>67</v>
      </c>
      <c r="B47" t="s">
        <v>901</v>
      </c>
      <c r="C47" t="s">
        <v>833</v>
      </c>
      <c r="D47" t="s">
        <v>833</v>
      </c>
      <c r="E47" t="s">
        <v>833</v>
      </c>
    </row>
    <row r="48" spans="1:5">
      <c r="A48" t="s">
        <v>902</v>
      </c>
      <c r="B48" t="s">
        <v>903</v>
      </c>
      <c r="C48" t="s">
        <v>833</v>
      </c>
      <c r="D48" t="s">
        <v>834</v>
      </c>
      <c r="E48" t="s">
        <v>833</v>
      </c>
    </row>
    <row r="49" spans="1:5">
      <c r="A49" t="s">
        <v>230</v>
      </c>
      <c r="B49" t="s">
        <v>229</v>
      </c>
      <c r="C49" t="s">
        <v>833</v>
      </c>
      <c r="D49" t="s">
        <v>833</v>
      </c>
      <c r="E49" t="s">
        <v>833</v>
      </c>
    </row>
    <row r="50" spans="1:5">
      <c r="A50" t="s">
        <v>904</v>
      </c>
      <c r="B50" t="s">
        <v>905</v>
      </c>
      <c r="C50" t="s">
        <v>833</v>
      </c>
      <c r="D50" t="s">
        <v>834</v>
      </c>
      <c r="E50" t="s">
        <v>833</v>
      </c>
    </row>
    <row r="51" spans="1:5">
      <c r="A51" t="s">
        <v>906</v>
      </c>
      <c r="B51" t="s">
        <v>907</v>
      </c>
      <c r="C51" t="s">
        <v>833</v>
      </c>
      <c r="D51" t="s">
        <v>834</v>
      </c>
      <c r="E51" t="s">
        <v>833</v>
      </c>
    </row>
    <row r="52" spans="1:5">
      <c r="A52" t="s">
        <v>908</v>
      </c>
      <c r="B52" t="s">
        <v>909</v>
      </c>
      <c r="C52" t="s">
        <v>833</v>
      </c>
      <c r="D52" t="s">
        <v>834</v>
      </c>
      <c r="E52" t="s">
        <v>833</v>
      </c>
    </row>
    <row r="53" spans="1:5">
      <c r="A53" t="s">
        <v>910</v>
      </c>
      <c r="B53" t="s">
        <v>911</v>
      </c>
      <c r="C53" t="s">
        <v>833</v>
      </c>
      <c r="D53" t="s">
        <v>834</v>
      </c>
      <c r="E53" t="s">
        <v>833</v>
      </c>
    </row>
    <row r="54" spans="1:5">
      <c r="A54" t="s">
        <v>455</v>
      </c>
      <c r="B54" t="s">
        <v>912</v>
      </c>
      <c r="C54" t="s">
        <v>833</v>
      </c>
      <c r="D54" t="s">
        <v>833</v>
      </c>
      <c r="E54" t="s">
        <v>833</v>
      </c>
    </row>
    <row r="55" spans="1:5">
      <c r="A55" t="s">
        <v>346</v>
      </c>
      <c r="B55" t="s">
        <v>345</v>
      </c>
      <c r="C55" t="s">
        <v>833</v>
      </c>
      <c r="D55" t="s">
        <v>833</v>
      </c>
      <c r="E55" t="s">
        <v>833</v>
      </c>
    </row>
    <row r="56" spans="1:5">
      <c r="A56" t="s">
        <v>913</v>
      </c>
      <c r="B56" t="s">
        <v>914</v>
      </c>
      <c r="C56" t="s">
        <v>833</v>
      </c>
      <c r="D56" t="s">
        <v>834</v>
      </c>
      <c r="E56" t="s">
        <v>833</v>
      </c>
    </row>
    <row r="57" spans="1:5">
      <c r="A57" t="s">
        <v>915</v>
      </c>
      <c r="B57" t="s">
        <v>916</v>
      </c>
      <c r="C57" t="s">
        <v>833</v>
      </c>
      <c r="D57" t="s">
        <v>834</v>
      </c>
      <c r="E57" t="s">
        <v>833</v>
      </c>
    </row>
    <row r="58" spans="1:5">
      <c r="A58" t="s">
        <v>917</v>
      </c>
      <c r="B58" t="s">
        <v>918</v>
      </c>
      <c r="C58" t="s">
        <v>833</v>
      </c>
      <c r="D58" t="s">
        <v>834</v>
      </c>
      <c r="E58" t="s">
        <v>833</v>
      </c>
    </row>
    <row r="59" spans="1:5">
      <c r="A59" t="s">
        <v>919</v>
      </c>
      <c r="B59" t="s">
        <v>920</v>
      </c>
      <c r="C59" t="s">
        <v>833</v>
      </c>
      <c r="D59" t="s">
        <v>834</v>
      </c>
      <c r="E59" t="s">
        <v>833</v>
      </c>
    </row>
    <row r="60" spans="1:5">
      <c r="A60" t="s">
        <v>921</v>
      </c>
      <c r="B60" t="s">
        <v>922</v>
      </c>
      <c r="C60" t="s">
        <v>833</v>
      </c>
      <c r="D60" t="s">
        <v>834</v>
      </c>
      <c r="E60" t="s">
        <v>833</v>
      </c>
    </row>
    <row r="61" spans="1:5">
      <c r="A61" t="s">
        <v>704</v>
      </c>
      <c r="B61" t="s">
        <v>923</v>
      </c>
      <c r="C61" t="s">
        <v>833</v>
      </c>
      <c r="D61" t="s">
        <v>834</v>
      </c>
      <c r="E61" t="s">
        <v>833</v>
      </c>
    </row>
    <row r="62" spans="1:5">
      <c r="A62" t="s">
        <v>924</v>
      </c>
      <c r="B62" t="s">
        <v>925</v>
      </c>
      <c r="C62" t="s">
        <v>833</v>
      </c>
      <c r="D62" t="s">
        <v>834</v>
      </c>
      <c r="E62" t="s">
        <v>833</v>
      </c>
    </row>
    <row r="63" spans="1:5">
      <c r="A63" t="s">
        <v>780</v>
      </c>
      <c r="B63" t="s">
        <v>779</v>
      </c>
      <c r="C63" t="s">
        <v>833</v>
      </c>
      <c r="D63" t="s">
        <v>833</v>
      </c>
      <c r="E63" t="s">
        <v>833</v>
      </c>
    </row>
    <row r="64" spans="1:5">
      <c r="A64" t="s">
        <v>555</v>
      </c>
      <c r="B64" t="s">
        <v>926</v>
      </c>
      <c r="C64" t="s">
        <v>833</v>
      </c>
      <c r="D64" t="s">
        <v>833</v>
      </c>
      <c r="E64" t="s">
        <v>833</v>
      </c>
    </row>
    <row r="65" spans="1:5">
      <c r="A65" t="s">
        <v>927</v>
      </c>
      <c r="B65" t="s">
        <v>928</v>
      </c>
      <c r="C65" t="s">
        <v>833</v>
      </c>
      <c r="D65" t="s">
        <v>834</v>
      </c>
      <c r="E65" t="s">
        <v>833</v>
      </c>
    </row>
    <row r="66" spans="1:5">
      <c r="A66" t="s">
        <v>929</v>
      </c>
      <c r="B66" t="s">
        <v>930</v>
      </c>
      <c r="C66" t="s">
        <v>833</v>
      </c>
      <c r="D66" t="s">
        <v>834</v>
      </c>
      <c r="E66" t="s">
        <v>833</v>
      </c>
    </row>
    <row r="67" spans="1:5">
      <c r="A67" t="s">
        <v>931</v>
      </c>
      <c r="B67" t="s">
        <v>932</v>
      </c>
      <c r="C67" t="s">
        <v>833</v>
      </c>
      <c r="D67" t="s">
        <v>834</v>
      </c>
      <c r="E67" t="s">
        <v>833</v>
      </c>
    </row>
    <row r="68" spans="1:5">
      <c r="A68" t="s">
        <v>933</v>
      </c>
      <c r="B68" t="s">
        <v>934</v>
      </c>
      <c r="C68" t="s">
        <v>833</v>
      </c>
      <c r="D68" t="s">
        <v>834</v>
      </c>
      <c r="E68" t="s">
        <v>833</v>
      </c>
    </row>
    <row r="69" spans="1:5">
      <c r="A69" t="s">
        <v>935</v>
      </c>
      <c r="B69" t="s">
        <v>936</v>
      </c>
      <c r="C69" t="s">
        <v>833</v>
      </c>
      <c r="D69" t="s">
        <v>834</v>
      </c>
      <c r="E69" t="s">
        <v>833</v>
      </c>
    </row>
    <row r="70" spans="1:5">
      <c r="A70" t="s">
        <v>539</v>
      </c>
      <c r="B70" t="s">
        <v>937</v>
      </c>
      <c r="C70" t="s">
        <v>833</v>
      </c>
      <c r="D70" t="s">
        <v>833</v>
      </c>
      <c r="E70" t="s">
        <v>833</v>
      </c>
    </row>
    <row r="71" spans="1:5">
      <c r="A71" t="s">
        <v>577</v>
      </c>
      <c r="B71" t="s">
        <v>938</v>
      </c>
      <c r="C71" t="s">
        <v>833</v>
      </c>
      <c r="D71" t="s">
        <v>833</v>
      </c>
      <c r="E71" t="s">
        <v>833</v>
      </c>
    </row>
    <row r="72" spans="1:5">
      <c r="A72" t="s">
        <v>179</v>
      </c>
      <c r="B72" t="s">
        <v>939</v>
      </c>
      <c r="C72" t="s">
        <v>833</v>
      </c>
      <c r="D72" t="s">
        <v>833</v>
      </c>
      <c r="E72" t="s">
        <v>833</v>
      </c>
    </row>
    <row r="73" spans="1:5">
      <c r="A73" t="s">
        <v>940</v>
      </c>
      <c r="B73" t="s">
        <v>941</v>
      </c>
      <c r="C73" t="s">
        <v>833</v>
      </c>
      <c r="D73" t="s">
        <v>834</v>
      </c>
      <c r="E73" t="s">
        <v>833</v>
      </c>
    </row>
    <row r="74" spans="1:5">
      <c r="A74" t="s">
        <v>942</v>
      </c>
      <c r="B74" t="s">
        <v>943</v>
      </c>
      <c r="C74" t="s">
        <v>833</v>
      </c>
      <c r="D74" t="s">
        <v>834</v>
      </c>
      <c r="E74" t="s">
        <v>833</v>
      </c>
    </row>
    <row r="75" spans="1:5">
      <c r="A75" t="s">
        <v>944</v>
      </c>
      <c r="B75" t="s">
        <v>945</v>
      </c>
      <c r="C75" t="s">
        <v>833</v>
      </c>
      <c r="D75" t="s">
        <v>834</v>
      </c>
      <c r="E75" t="s">
        <v>833</v>
      </c>
    </row>
    <row r="76" spans="1:5">
      <c r="A76" t="s">
        <v>946</v>
      </c>
      <c r="B76" t="s">
        <v>947</v>
      </c>
      <c r="C76" t="s">
        <v>833</v>
      </c>
      <c r="D76" t="s">
        <v>834</v>
      </c>
      <c r="E76" t="s">
        <v>833</v>
      </c>
    </row>
    <row r="77" spans="1:5">
      <c r="A77" t="s">
        <v>948</v>
      </c>
      <c r="B77" t="s">
        <v>949</v>
      </c>
      <c r="C77" t="s">
        <v>833</v>
      </c>
      <c r="D77" t="s">
        <v>834</v>
      </c>
      <c r="E77" t="s">
        <v>833</v>
      </c>
    </row>
    <row r="78" spans="1:5">
      <c r="A78" t="s">
        <v>950</v>
      </c>
      <c r="B78" t="s">
        <v>951</v>
      </c>
      <c r="C78" t="s">
        <v>833</v>
      </c>
      <c r="D78" t="s">
        <v>834</v>
      </c>
      <c r="E78" t="s">
        <v>833</v>
      </c>
    </row>
    <row r="79" spans="1:5">
      <c r="A79" t="s">
        <v>750</v>
      </c>
      <c r="B79" t="s">
        <v>749</v>
      </c>
      <c r="C79" t="s">
        <v>833</v>
      </c>
      <c r="D79" t="s">
        <v>833</v>
      </c>
      <c r="E79" t="s">
        <v>833</v>
      </c>
    </row>
    <row r="80" spans="1:5">
      <c r="A80" t="s">
        <v>338</v>
      </c>
      <c r="B80" t="s">
        <v>337</v>
      </c>
      <c r="C80" t="s">
        <v>833</v>
      </c>
      <c r="D80" t="s">
        <v>833</v>
      </c>
      <c r="E80" t="s">
        <v>833</v>
      </c>
    </row>
    <row r="81" spans="1:5">
      <c r="A81" t="s">
        <v>952</v>
      </c>
      <c r="B81" t="s">
        <v>953</v>
      </c>
      <c r="C81" t="s">
        <v>833</v>
      </c>
      <c r="D81" t="s">
        <v>834</v>
      </c>
      <c r="E81" t="s">
        <v>833</v>
      </c>
    </row>
    <row r="82" spans="1:5">
      <c r="A82" t="s">
        <v>954</v>
      </c>
      <c r="B82" t="s">
        <v>955</v>
      </c>
      <c r="C82" t="s">
        <v>833</v>
      </c>
      <c r="D82" t="s">
        <v>834</v>
      </c>
      <c r="E82" t="s">
        <v>833</v>
      </c>
    </row>
    <row r="83" spans="1:5">
      <c r="A83" t="s">
        <v>956</v>
      </c>
      <c r="B83" t="s">
        <v>957</v>
      </c>
      <c r="C83" t="s">
        <v>833</v>
      </c>
      <c r="D83" t="s">
        <v>834</v>
      </c>
      <c r="E83" t="s">
        <v>833</v>
      </c>
    </row>
    <row r="84" spans="1:5">
      <c r="A84" t="s">
        <v>669</v>
      </c>
      <c r="B84" t="s">
        <v>668</v>
      </c>
      <c r="C84" t="s">
        <v>833</v>
      </c>
      <c r="D84" t="s">
        <v>833</v>
      </c>
      <c r="E84" t="s">
        <v>833</v>
      </c>
    </row>
    <row r="85" spans="1:5">
      <c r="A85" t="s">
        <v>958</v>
      </c>
      <c r="B85" t="s">
        <v>959</v>
      </c>
      <c r="C85" t="s">
        <v>833</v>
      </c>
      <c r="D85" t="s">
        <v>834</v>
      </c>
      <c r="E85" t="s">
        <v>833</v>
      </c>
    </row>
    <row r="86" spans="1:5">
      <c r="A86" t="s">
        <v>960</v>
      </c>
      <c r="B86" t="s">
        <v>961</v>
      </c>
      <c r="C86" t="s">
        <v>833</v>
      </c>
      <c r="D86" t="s">
        <v>834</v>
      </c>
      <c r="E86" t="s">
        <v>833</v>
      </c>
    </row>
    <row r="87" spans="1:5">
      <c r="A87" t="s">
        <v>962</v>
      </c>
      <c r="B87" t="s">
        <v>963</v>
      </c>
      <c r="C87" t="s">
        <v>833</v>
      </c>
      <c r="D87" t="s">
        <v>834</v>
      </c>
      <c r="E87" t="s">
        <v>833</v>
      </c>
    </row>
    <row r="88" spans="1:5">
      <c r="A88" t="s">
        <v>964</v>
      </c>
      <c r="B88" t="s">
        <v>965</v>
      </c>
      <c r="C88" t="s">
        <v>833</v>
      </c>
      <c r="D88" t="s">
        <v>834</v>
      </c>
      <c r="E88" t="s">
        <v>833</v>
      </c>
    </row>
    <row r="89" spans="1:5">
      <c r="A89" t="s">
        <v>966</v>
      </c>
      <c r="B89" t="s">
        <v>967</v>
      </c>
      <c r="C89" t="s">
        <v>833</v>
      </c>
      <c r="D89" t="s">
        <v>834</v>
      </c>
      <c r="E89" t="s">
        <v>833</v>
      </c>
    </row>
    <row r="90" spans="1:5">
      <c r="A90" t="s">
        <v>968</v>
      </c>
      <c r="B90" t="s">
        <v>969</v>
      </c>
      <c r="C90" t="s">
        <v>833</v>
      </c>
      <c r="D90" t="s">
        <v>834</v>
      </c>
      <c r="E90" t="s">
        <v>833</v>
      </c>
    </row>
    <row r="91" spans="1:5">
      <c r="A91" t="s">
        <v>151</v>
      </c>
      <c r="B91" t="s">
        <v>970</v>
      </c>
      <c r="C91" t="s">
        <v>833</v>
      </c>
      <c r="D91" t="s">
        <v>834</v>
      </c>
      <c r="E91" t="s">
        <v>833</v>
      </c>
    </row>
    <row r="92" spans="1:5">
      <c r="A92" t="s">
        <v>971</v>
      </c>
      <c r="B92" t="s">
        <v>972</v>
      </c>
      <c r="C92" t="s">
        <v>833</v>
      </c>
      <c r="D92" t="s">
        <v>834</v>
      </c>
      <c r="E92" t="s">
        <v>833</v>
      </c>
    </row>
    <row r="93" spans="1:5">
      <c r="A93" t="s">
        <v>973</v>
      </c>
      <c r="B93" t="s">
        <v>974</v>
      </c>
      <c r="C93" t="s">
        <v>833</v>
      </c>
      <c r="D93" t="s">
        <v>834</v>
      </c>
      <c r="E93" t="s">
        <v>833</v>
      </c>
    </row>
    <row r="94" spans="1:5">
      <c r="A94" t="s">
        <v>975</v>
      </c>
      <c r="B94" t="s">
        <v>976</v>
      </c>
      <c r="C94" t="s">
        <v>833</v>
      </c>
      <c r="D94" t="s">
        <v>834</v>
      </c>
      <c r="E94" t="s">
        <v>833</v>
      </c>
    </row>
    <row r="95" spans="1:5">
      <c r="A95" t="s">
        <v>977</v>
      </c>
      <c r="B95" t="s">
        <v>978</v>
      </c>
      <c r="C95" t="s">
        <v>833</v>
      </c>
      <c r="D95" t="s">
        <v>834</v>
      </c>
      <c r="E95" t="s">
        <v>833</v>
      </c>
    </row>
    <row r="96" spans="1:5">
      <c r="A96" t="s">
        <v>979</v>
      </c>
      <c r="B96" t="s">
        <v>980</v>
      </c>
      <c r="C96" t="s">
        <v>833</v>
      </c>
      <c r="D96" t="s">
        <v>834</v>
      </c>
      <c r="E96" t="s">
        <v>833</v>
      </c>
    </row>
    <row r="97" spans="1:5">
      <c r="A97" t="s">
        <v>981</v>
      </c>
      <c r="B97" t="s">
        <v>982</v>
      </c>
      <c r="C97" t="s">
        <v>833</v>
      </c>
      <c r="D97" t="s">
        <v>834</v>
      </c>
      <c r="E97" t="s">
        <v>833</v>
      </c>
    </row>
    <row r="98" spans="1:5">
      <c r="A98" t="s">
        <v>983</v>
      </c>
      <c r="B98" t="s">
        <v>984</v>
      </c>
      <c r="C98" t="s">
        <v>833</v>
      </c>
      <c r="D98" t="s">
        <v>834</v>
      </c>
      <c r="E98" t="s">
        <v>833</v>
      </c>
    </row>
    <row r="99" spans="1:5">
      <c r="A99" t="s">
        <v>461</v>
      </c>
      <c r="B99" t="s">
        <v>985</v>
      </c>
      <c r="C99" t="s">
        <v>833</v>
      </c>
      <c r="D99" t="s">
        <v>834</v>
      </c>
      <c r="E99" t="s">
        <v>833</v>
      </c>
    </row>
    <row r="100" spans="1:5">
      <c r="A100" t="s">
        <v>585</v>
      </c>
      <c r="B100" t="s">
        <v>986</v>
      </c>
      <c r="C100" t="s">
        <v>833</v>
      </c>
      <c r="D100" t="s">
        <v>833</v>
      </c>
      <c r="E100" t="s">
        <v>833</v>
      </c>
    </row>
    <row r="101" spans="1:5">
      <c r="A101" t="s">
        <v>987</v>
      </c>
      <c r="B101" t="s">
        <v>988</v>
      </c>
      <c r="C101" t="s">
        <v>833</v>
      </c>
      <c r="D101" t="s">
        <v>834</v>
      </c>
      <c r="E101" t="s">
        <v>833</v>
      </c>
    </row>
    <row r="102" spans="1:5">
      <c r="A102" t="s">
        <v>149</v>
      </c>
      <c r="B102" t="s">
        <v>989</v>
      </c>
      <c r="C102" t="s">
        <v>833</v>
      </c>
      <c r="D102" t="s">
        <v>834</v>
      </c>
      <c r="E102" t="s">
        <v>833</v>
      </c>
    </row>
    <row r="103" spans="1:5">
      <c r="A103" t="s">
        <v>376</v>
      </c>
      <c r="B103" t="s">
        <v>375</v>
      </c>
      <c r="C103" t="s">
        <v>833</v>
      </c>
      <c r="D103" t="s">
        <v>834</v>
      </c>
      <c r="E103" t="s">
        <v>833</v>
      </c>
    </row>
    <row r="104" spans="1:5">
      <c r="A104" t="s">
        <v>990</v>
      </c>
      <c r="B104" t="s">
        <v>991</v>
      </c>
      <c r="C104" t="s">
        <v>833</v>
      </c>
      <c r="D104" t="s">
        <v>834</v>
      </c>
      <c r="E104" t="s">
        <v>833</v>
      </c>
    </row>
    <row r="105" spans="1:5">
      <c r="A105" t="s">
        <v>992</v>
      </c>
      <c r="B105" t="s">
        <v>993</v>
      </c>
      <c r="C105" t="s">
        <v>833</v>
      </c>
      <c r="D105" t="s">
        <v>834</v>
      </c>
      <c r="E105" t="s">
        <v>833</v>
      </c>
    </row>
    <row r="106" spans="1:5">
      <c r="A106" t="s">
        <v>994</v>
      </c>
      <c r="B106" t="s">
        <v>995</v>
      </c>
      <c r="C106" t="s">
        <v>833</v>
      </c>
      <c r="D106" t="s">
        <v>834</v>
      </c>
      <c r="E106" t="s">
        <v>833</v>
      </c>
    </row>
    <row r="107" spans="1:5">
      <c r="A107" t="s">
        <v>459</v>
      </c>
      <c r="B107" t="s">
        <v>996</v>
      </c>
      <c r="C107" t="s">
        <v>833</v>
      </c>
      <c r="D107" t="s">
        <v>834</v>
      </c>
      <c r="E107" t="s">
        <v>833</v>
      </c>
    </row>
    <row r="108" spans="1:5">
      <c r="A108" t="s">
        <v>486</v>
      </c>
      <c r="B108" t="s">
        <v>485</v>
      </c>
      <c r="C108" t="s">
        <v>833</v>
      </c>
      <c r="D108" t="s">
        <v>834</v>
      </c>
      <c r="E108" t="s">
        <v>833</v>
      </c>
    </row>
    <row r="109" spans="1:5">
      <c r="A109" t="s">
        <v>997</v>
      </c>
      <c r="B109" t="s">
        <v>998</v>
      </c>
      <c r="C109" t="s">
        <v>833</v>
      </c>
      <c r="D109" t="s">
        <v>834</v>
      </c>
      <c r="E109" t="s">
        <v>833</v>
      </c>
    </row>
    <row r="110" spans="1:5">
      <c r="A110" t="s">
        <v>419</v>
      </c>
      <c r="B110" t="s">
        <v>418</v>
      </c>
      <c r="C110" t="s">
        <v>833</v>
      </c>
      <c r="D110" t="s">
        <v>833</v>
      </c>
      <c r="E110" t="s">
        <v>833</v>
      </c>
    </row>
    <row r="111" spans="1:5">
      <c r="A111" t="s">
        <v>301</v>
      </c>
      <c r="B111" t="s">
        <v>999</v>
      </c>
      <c r="C111" t="s">
        <v>833</v>
      </c>
      <c r="D111" t="s">
        <v>833</v>
      </c>
      <c r="E111" t="s">
        <v>833</v>
      </c>
    </row>
    <row r="112" spans="1:5">
      <c r="A112" t="s">
        <v>1000</v>
      </c>
      <c r="B112" t="s">
        <v>1001</v>
      </c>
      <c r="C112" t="s">
        <v>833</v>
      </c>
      <c r="D112" t="s">
        <v>834</v>
      </c>
      <c r="E112" t="s">
        <v>833</v>
      </c>
    </row>
    <row r="113" spans="1:5">
      <c r="A113" t="s">
        <v>457</v>
      </c>
      <c r="B113" t="s">
        <v>1002</v>
      </c>
      <c r="C113" t="s">
        <v>833</v>
      </c>
      <c r="D113" t="s">
        <v>834</v>
      </c>
      <c r="E113" t="s">
        <v>833</v>
      </c>
    </row>
    <row r="114" spans="1:5">
      <c r="A114" t="s">
        <v>812</v>
      </c>
      <c r="B114" t="s">
        <v>1003</v>
      </c>
      <c r="C114" t="s">
        <v>833</v>
      </c>
      <c r="D114" t="s">
        <v>834</v>
      </c>
      <c r="E114" t="s">
        <v>833</v>
      </c>
    </row>
    <row r="115" spans="1:5">
      <c r="A115" t="s">
        <v>81</v>
      </c>
      <c r="B115" t="s">
        <v>1004</v>
      </c>
      <c r="C115" t="s">
        <v>833</v>
      </c>
      <c r="D115" t="s">
        <v>833</v>
      </c>
      <c r="E115" t="s">
        <v>833</v>
      </c>
    </row>
    <row r="116" spans="1:5">
      <c r="A116" t="s">
        <v>1005</v>
      </c>
      <c r="B116" t="s">
        <v>1006</v>
      </c>
      <c r="C116" t="s">
        <v>833</v>
      </c>
      <c r="D116" t="s">
        <v>833</v>
      </c>
      <c r="E116" t="s">
        <v>833</v>
      </c>
    </row>
    <row r="117" spans="1:5">
      <c r="A117" t="s">
        <v>1007</v>
      </c>
      <c r="B117" t="s">
        <v>1008</v>
      </c>
      <c r="C117" t="s">
        <v>833</v>
      </c>
      <c r="D117" t="s">
        <v>834</v>
      </c>
      <c r="E117" t="s">
        <v>833</v>
      </c>
    </row>
    <row r="118" spans="1:5">
      <c r="A118" t="s">
        <v>1009</v>
      </c>
      <c r="B118" t="s">
        <v>1010</v>
      </c>
      <c r="C118" t="s">
        <v>833</v>
      </c>
      <c r="D118" t="s">
        <v>834</v>
      </c>
      <c r="E118" t="s">
        <v>833</v>
      </c>
    </row>
    <row r="119" spans="1:5">
      <c r="A119" t="s">
        <v>1011</v>
      </c>
      <c r="B119" t="s">
        <v>1012</v>
      </c>
      <c r="C119" t="s">
        <v>833</v>
      </c>
      <c r="D119" t="s">
        <v>834</v>
      </c>
      <c r="E119" t="s">
        <v>833</v>
      </c>
    </row>
    <row r="120" spans="1:5">
      <c r="A120" t="s">
        <v>145</v>
      </c>
      <c r="B120" t="s">
        <v>144</v>
      </c>
      <c r="C120" t="s">
        <v>833</v>
      </c>
      <c r="D120" t="s">
        <v>834</v>
      </c>
      <c r="E120" t="s">
        <v>833</v>
      </c>
    </row>
    <row r="121" spans="1:5">
      <c r="A121" t="s">
        <v>392</v>
      </c>
      <c r="B121" t="s">
        <v>1013</v>
      </c>
      <c r="C121" t="s">
        <v>833</v>
      </c>
      <c r="D121" t="s">
        <v>833</v>
      </c>
      <c r="E121" t="s">
        <v>833</v>
      </c>
    </row>
    <row r="122" spans="1:5">
      <c r="A122" t="s">
        <v>1014</v>
      </c>
      <c r="B122" t="s">
        <v>1015</v>
      </c>
      <c r="C122" t="s">
        <v>833</v>
      </c>
      <c r="D122" t="s">
        <v>834</v>
      </c>
      <c r="E122" t="s">
        <v>833</v>
      </c>
    </row>
    <row r="123" spans="1:5">
      <c r="A123" t="s">
        <v>498</v>
      </c>
      <c r="B123" t="s">
        <v>497</v>
      </c>
      <c r="C123" t="s">
        <v>833</v>
      </c>
      <c r="D123" t="s">
        <v>833</v>
      </c>
      <c r="E123" t="s">
        <v>833</v>
      </c>
    </row>
    <row r="124" spans="1:5">
      <c r="A124" t="s">
        <v>1016</v>
      </c>
      <c r="B124" t="s">
        <v>1017</v>
      </c>
      <c r="C124" t="s">
        <v>833</v>
      </c>
      <c r="D124" t="s">
        <v>834</v>
      </c>
      <c r="E124" t="s">
        <v>833</v>
      </c>
    </row>
    <row r="125" spans="1:5">
      <c r="A125" t="s">
        <v>1018</v>
      </c>
      <c r="B125" t="s">
        <v>1019</v>
      </c>
      <c r="C125" t="s">
        <v>833</v>
      </c>
      <c r="D125" t="s">
        <v>834</v>
      </c>
      <c r="E125" t="s">
        <v>833</v>
      </c>
    </row>
    <row r="126" spans="1:5">
      <c r="A126" t="s">
        <v>1020</v>
      </c>
      <c r="B126" t="s">
        <v>1021</v>
      </c>
      <c r="C126" t="s">
        <v>833</v>
      </c>
      <c r="D126" t="s">
        <v>833</v>
      </c>
      <c r="E126" t="s">
        <v>833</v>
      </c>
    </row>
    <row r="127" spans="1:5">
      <c r="A127" t="s">
        <v>1022</v>
      </c>
      <c r="B127" t="s">
        <v>1023</v>
      </c>
      <c r="C127" t="s">
        <v>833</v>
      </c>
      <c r="D127" t="s">
        <v>833</v>
      </c>
      <c r="E127" t="s">
        <v>833</v>
      </c>
    </row>
    <row r="128" spans="1:5">
      <c r="A128" t="s">
        <v>1024</v>
      </c>
      <c r="B128" t="s">
        <v>1025</v>
      </c>
      <c r="C128" t="s">
        <v>833</v>
      </c>
      <c r="D128" t="s">
        <v>833</v>
      </c>
      <c r="E128" t="s">
        <v>833</v>
      </c>
    </row>
    <row r="129" spans="1:5">
      <c r="A129" t="s">
        <v>1026</v>
      </c>
      <c r="B129" t="s">
        <v>1027</v>
      </c>
      <c r="C129" t="s">
        <v>833</v>
      </c>
      <c r="D129" t="s">
        <v>833</v>
      </c>
      <c r="E129" t="s">
        <v>834</v>
      </c>
    </row>
    <row r="130" spans="1:5">
      <c r="A130" t="s">
        <v>1028</v>
      </c>
      <c r="B130" t="s">
        <v>1029</v>
      </c>
      <c r="C130" t="s">
        <v>833</v>
      </c>
      <c r="D130" t="s">
        <v>834</v>
      </c>
      <c r="E130" t="s">
        <v>833</v>
      </c>
    </row>
    <row r="131" spans="1:5">
      <c r="A131" t="s">
        <v>135</v>
      </c>
      <c r="B131" t="s">
        <v>134</v>
      </c>
      <c r="C131" t="s">
        <v>833</v>
      </c>
      <c r="D131" t="s">
        <v>833</v>
      </c>
      <c r="E131" t="s">
        <v>833</v>
      </c>
    </row>
    <row r="132" spans="1:5">
      <c r="A132" t="s">
        <v>766</v>
      </c>
      <c r="B132" t="s">
        <v>765</v>
      </c>
      <c r="C132" t="s">
        <v>833</v>
      </c>
      <c r="D132" t="s">
        <v>833</v>
      </c>
      <c r="E132" t="s">
        <v>833</v>
      </c>
    </row>
    <row r="133" spans="1:5">
      <c r="A133" t="s">
        <v>1030</v>
      </c>
      <c r="B133" t="s">
        <v>1031</v>
      </c>
      <c r="C133" t="s">
        <v>833</v>
      </c>
      <c r="D133" t="s">
        <v>834</v>
      </c>
      <c r="E133" t="s">
        <v>833</v>
      </c>
    </row>
    <row r="134" spans="1:5">
      <c r="A134" t="s">
        <v>1032</v>
      </c>
      <c r="B134" t="s">
        <v>1033</v>
      </c>
      <c r="C134" t="s">
        <v>833</v>
      </c>
      <c r="D134" t="s">
        <v>833</v>
      </c>
      <c r="E134" t="s">
        <v>833</v>
      </c>
    </row>
    <row r="135" spans="1:5">
      <c r="A135" t="s">
        <v>1034</v>
      </c>
      <c r="B135" t="s">
        <v>1035</v>
      </c>
      <c r="C135" t="s">
        <v>833</v>
      </c>
      <c r="D135" t="s">
        <v>834</v>
      </c>
      <c r="E135" t="s">
        <v>833</v>
      </c>
    </row>
    <row r="136" spans="1:5">
      <c r="A136" t="s">
        <v>1036</v>
      </c>
      <c r="B136" t="s">
        <v>1037</v>
      </c>
      <c r="C136" t="s">
        <v>833</v>
      </c>
      <c r="D136" t="s">
        <v>834</v>
      </c>
      <c r="E136" t="s">
        <v>833</v>
      </c>
    </row>
    <row r="137" spans="1:5">
      <c r="A137" t="s">
        <v>1038</v>
      </c>
      <c r="B137" t="s">
        <v>1039</v>
      </c>
      <c r="C137" t="s">
        <v>833</v>
      </c>
      <c r="D137" t="s">
        <v>834</v>
      </c>
      <c r="E137" t="s">
        <v>833</v>
      </c>
    </row>
    <row r="138" spans="1:5">
      <c r="A138" t="s">
        <v>1040</v>
      </c>
      <c r="B138" t="s">
        <v>1041</v>
      </c>
      <c r="C138" t="s">
        <v>833</v>
      </c>
      <c r="D138" t="s">
        <v>834</v>
      </c>
      <c r="E138" t="s">
        <v>834</v>
      </c>
    </row>
    <row r="139" spans="1:5">
      <c r="A139" t="s">
        <v>1042</v>
      </c>
      <c r="B139" t="s">
        <v>1043</v>
      </c>
      <c r="C139" t="s">
        <v>833</v>
      </c>
      <c r="D139" t="s">
        <v>834</v>
      </c>
      <c r="E139" t="s">
        <v>833</v>
      </c>
    </row>
    <row r="140" spans="1:5">
      <c r="A140" t="s">
        <v>1044</v>
      </c>
      <c r="B140" t="s">
        <v>1045</v>
      </c>
      <c r="C140" t="s">
        <v>833</v>
      </c>
      <c r="D140" t="s">
        <v>834</v>
      </c>
      <c r="E140" t="s">
        <v>833</v>
      </c>
    </row>
    <row r="141" spans="1:5">
      <c r="A141" t="s">
        <v>73</v>
      </c>
      <c r="B141" t="s">
        <v>1046</v>
      </c>
      <c r="C141" t="s">
        <v>833</v>
      </c>
      <c r="D141" t="s">
        <v>833</v>
      </c>
      <c r="E141" t="s">
        <v>833</v>
      </c>
    </row>
    <row r="142" spans="1:5">
      <c r="A142" t="s">
        <v>1047</v>
      </c>
      <c r="B142" t="s">
        <v>1048</v>
      </c>
      <c r="C142" t="s">
        <v>833</v>
      </c>
      <c r="D142" t="s">
        <v>834</v>
      </c>
      <c r="E142" t="s">
        <v>833</v>
      </c>
    </row>
    <row r="143" spans="1:5">
      <c r="A143" t="s">
        <v>1049</v>
      </c>
      <c r="B143" t="s">
        <v>1050</v>
      </c>
      <c r="C143" t="s">
        <v>833</v>
      </c>
      <c r="D143" t="s">
        <v>833</v>
      </c>
      <c r="E143" t="s">
        <v>833</v>
      </c>
    </row>
    <row r="144" spans="1:5">
      <c r="A144" t="s">
        <v>1051</v>
      </c>
      <c r="B144" t="s">
        <v>1052</v>
      </c>
      <c r="C144" t="s">
        <v>833</v>
      </c>
      <c r="D144" t="s">
        <v>833</v>
      </c>
      <c r="E144" t="s">
        <v>833</v>
      </c>
    </row>
    <row r="145" spans="1:5">
      <c r="A145" t="s">
        <v>1053</v>
      </c>
      <c r="B145" t="s">
        <v>1054</v>
      </c>
      <c r="C145" t="s">
        <v>833</v>
      </c>
      <c r="D145" t="s">
        <v>834</v>
      </c>
      <c r="E145" t="s">
        <v>833</v>
      </c>
    </row>
    <row r="146" spans="1:5">
      <c r="A146" t="s">
        <v>1055</v>
      </c>
      <c r="B146" t="s">
        <v>1056</v>
      </c>
      <c r="C146" t="s">
        <v>833</v>
      </c>
      <c r="D146" t="s">
        <v>834</v>
      </c>
      <c r="E146" t="s">
        <v>834</v>
      </c>
    </row>
    <row r="147" spans="1:5">
      <c r="A147" t="s">
        <v>1057</v>
      </c>
      <c r="B147" t="s">
        <v>1058</v>
      </c>
      <c r="C147" t="s">
        <v>833</v>
      </c>
      <c r="D147" t="s">
        <v>834</v>
      </c>
      <c r="E147" t="s">
        <v>833</v>
      </c>
    </row>
    <row r="148" spans="1:5">
      <c r="A148" t="s">
        <v>85</v>
      </c>
      <c r="B148" t="s">
        <v>1059</v>
      </c>
      <c r="C148" t="s">
        <v>833</v>
      </c>
      <c r="D148" t="s">
        <v>833</v>
      </c>
      <c r="E148" t="s">
        <v>833</v>
      </c>
    </row>
    <row r="149" spans="1:5">
      <c r="A149" t="s">
        <v>1060</v>
      </c>
      <c r="B149" t="s">
        <v>1061</v>
      </c>
      <c r="C149" t="s">
        <v>833</v>
      </c>
      <c r="D149" t="s">
        <v>834</v>
      </c>
      <c r="E149" t="s">
        <v>833</v>
      </c>
    </row>
    <row r="150" spans="1:5">
      <c r="A150" t="s">
        <v>1062</v>
      </c>
      <c r="B150" t="s">
        <v>1063</v>
      </c>
      <c r="C150" t="s">
        <v>833</v>
      </c>
      <c r="D150" t="s">
        <v>834</v>
      </c>
      <c r="E150" t="s">
        <v>833</v>
      </c>
    </row>
    <row r="151" spans="1:5">
      <c r="A151" t="s">
        <v>1064</v>
      </c>
      <c r="B151" t="s">
        <v>1065</v>
      </c>
      <c r="C151" t="s">
        <v>833</v>
      </c>
      <c r="D151" t="s">
        <v>834</v>
      </c>
      <c r="E151" t="s">
        <v>833</v>
      </c>
    </row>
    <row r="152" spans="1:5">
      <c r="A152" t="s">
        <v>1066</v>
      </c>
      <c r="B152" t="s">
        <v>1067</v>
      </c>
      <c r="C152" t="s">
        <v>833</v>
      </c>
      <c r="D152" t="s">
        <v>834</v>
      </c>
      <c r="E152" t="s">
        <v>833</v>
      </c>
    </row>
    <row r="153" spans="1:5">
      <c r="A153" t="s">
        <v>1068</v>
      </c>
      <c r="B153" t="s">
        <v>1069</v>
      </c>
      <c r="C153" t="s">
        <v>833</v>
      </c>
      <c r="D153" t="s">
        <v>834</v>
      </c>
      <c r="E153" t="s">
        <v>833</v>
      </c>
    </row>
    <row r="154" spans="1:5">
      <c r="A154" t="s">
        <v>1070</v>
      </c>
      <c r="B154" t="s">
        <v>1071</v>
      </c>
      <c r="C154" t="s">
        <v>833</v>
      </c>
      <c r="D154" t="s">
        <v>833</v>
      </c>
      <c r="E154" t="s">
        <v>833</v>
      </c>
    </row>
    <row r="155" spans="1:5">
      <c r="A155" t="s">
        <v>1072</v>
      </c>
      <c r="B155" t="s">
        <v>1073</v>
      </c>
      <c r="C155" t="s">
        <v>833</v>
      </c>
      <c r="D155" t="s">
        <v>834</v>
      </c>
      <c r="E155" t="s">
        <v>834</v>
      </c>
    </row>
    <row r="156" spans="1:5">
      <c r="A156" t="s">
        <v>658</v>
      </c>
      <c r="B156" t="s">
        <v>1074</v>
      </c>
      <c r="C156" t="s">
        <v>833</v>
      </c>
      <c r="D156" t="s">
        <v>833</v>
      </c>
      <c r="E156" t="s">
        <v>834</v>
      </c>
    </row>
    <row r="157" spans="1:5">
      <c r="A157" t="s">
        <v>1075</v>
      </c>
      <c r="B157" t="s">
        <v>1076</v>
      </c>
      <c r="C157" t="s">
        <v>833</v>
      </c>
      <c r="D157" t="s">
        <v>834</v>
      </c>
      <c r="E157" t="s">
        <v>833</v>
      </c>
    </row>
    <row r="158" spans="1:5">
      <c r="A158" t="s">
        <v>1077</v>
      </c>
      <c r="B158" t="s">
        <v>1078</v>
      </c>
      <c r="C158" t="s">
        <v>833</v>
      </c>
      <c r="D158" t="s">
        <v>834</v>
      </c>
      <c r="E158" t="s">
        <v>833</v>
      </c>
    </row>
    <row r="159" spans="1:5">
      <c r="A159" t="s">
        <v>153</v>
      </c>
      <c r="B159" t="s">
        <v>152</v>
      </c>
      <c r="C159" t="s">
        <v>833</v>
      </c>
      <c r="D159" t="s">
        <v>834</v>
      </c>
      <c r="E159" t="s">
        <v>833</v>
      </c>
    </row>
    <row r="160" spans="1:5">
      <c r="A160" t="s">
        <v>1079</v>
      </c>
      <c r="B160" t="s">
        <v>1080</v>
      </c>
      <c r="C160" t="s">
        <v>833</v>
      </c>
      <c r="D160" t="s">
        <v>834</v>
      </c>
      <c r="E160" t="s">
        <v>833</v>
      </c>
    </row>
    <row r="161" spans="1:5">
      <c r="A161" t="s">
        <v>1081</v>
      </c>
      <c r="B161" t="s">
        <v>1082</v>
      </c>
      <c r="C161" t="s">
        <v>833</v>
      </c>
      <c r="D161" t="s">
        <v>834</v>
      </c>
      <c r="E161" t="s">
        <v>834</v>
      </c>
    </row>
    <row r="162" spans="1:5">
      <c r="A162" t="s">
        <v>1083</v>
      </c>
      <c r="B162" t="s">
        <v>1084</v>
      </c>
      <c r="C162" t="s">
        <v>833</v>
      </c>
      <c r="D162" t="s">
        <v>834</v>
      </c>
      <c r="E162" t="s">
        <v>834</v>
      </c>
    </row>
    <row r="163" spans="1:5">
      <c r="A163" t="s">
        <v>1085</v>
      </c>
      <c r="B163" t="s">
        <v>1086</v>
      </c>
      <c r="C163" t="s">
        <v>833</v>
      </c>
      <c r="D163" t="s">
        <v>834</v>
      </c>
      <c r="E163" t="s">
        <v>834</v>
      </c>
    </row>
    <row r="164" spans="1:5">
      <c r="A164" t="s">
        <v>1087</v>
      </c>
      <c r="B164" t="s">
        <v>1088</v>
      </c>
      <c r="C164" t="s">
        <v>833</v>
      </c>
      <c r="D164" t="s">
        <v>834</v>
      </c>
      <c r="E164" t="s">
        <v>834</v>
      </c>
    </row>
    <row r="165" spans="1:5">
      <c r="A165" t="s">
        <v>1089</v>
      </c>
      <c r="B165" t="s">
        <v>1090</v>
      </c>
      <c r="C165" t="s">
        <v>833</v>
      </c>
      <c r="D165" t="s">
        <v>834</v>
      </c>
      <c r="E165" t="s">
        <v>834</v>
      </c>
    </row>
    <row r="166" spans="1:5">
      <c r="A166" t="s">
        <v>1091</v>
      </c>
      <c r="B166" t="s">
        <v>1092</v>
      </c>
      <c r="C166" t="s">
        <v>833</v>
      </c>
      <c r="D166" t="s">
        <v>834</v>
      </c>
      <c r="E166" t="s">
        <v>834</v>
      </c>
    </row>
    <row r="167" spans="1:5">
      <c r="A167" t="s">
        <v>1093</v>
      </c>
      <c r="B167" t="s">
        <v>1094</v>
      </c>
      <c r="C167" t="s">
        <v>833</v>
      </c>
      <c r="D167" t="s">
        <v>834</v>
      </c>
      <c r="E167" t="s">
        <v>834</v>
      </c>
    </row>
    <row r="168" spans="1:5">
      <c r="A168" t="s">
        <v>253</v>
      </c>
      <c r="B168" t="s">
        <v>1095</v>
      </c>
      <c r="C168" t="s">
        <v>833</v>
      </c>
      <c r="D168" t="s">
        <v>834</v>
      </c>
      <c r="E168" t="s">
        <v>834</v>
      </c>
    </row>
    <row r="169" spans="1:5">
      <c r="A169" t="s">
        <v>1096</v>
      </c>
      <c r="B169" t="s">
        <v>1097</v>
      </c>
      <c r="C169" t="s">
        <v>833</v>
      </c>
      <c r="D169" t="s">
        <v>833</v>
      </c>
      <c r="E169" t="s">
        <v>833</v>
      </c>
    </row>
    <row r="170" spans="1:5">
      <c r="A170" t="s">
        <v>1098</v>
      </c>
      <c r="B170" t="s">
        <v>1099</v>
      </c>
      <c r="C170" t="s">
        <v>833</v>
      </c>
      <c r="D170" t="s">
        <v>834</v>
      </c>
      <c r="E170" t="s">
        <v>834</v>
      </c>
    </row>
    <row r="171" spans="1:5">
      <c r="A171" t="s">
        <v>723</v>
      </c>
      <c r="B171" t="s">
        <v>1100</v>
      </c>
      <c r="C171" t="s">
        <v>833</v>
      </c>
      <c r="D171" t="s">
        <v>834</v>
      </c>
      <c r="E171" t="s">
        <v>834</v>
      </c>
    </row>
    <row r="172" spans="1:5">
      <c r="A172" t="s">
        <v>1101</v>
      </c>
      <c r="B172" t="s">
        <v>1102</v>
      </c>
      <c r="C172" t="s">
        <v>833</v>
      </c>
      <c r="D172" t="s">
        <v>834</v>
      </c>
      <c r="E172" t="s">
        <v>833</v>
      </c>
    </row>
    <row r="173" spans="1:5">
      <c r="A173" t="s">
        <v>1103</v>
      </c>
      <c r="B173" t="s">
        <v>1104</v>
      </c>
      <c r="C173" t="s">
        <v>833</v>
      </c>
      <c r="D173" t="s">
        <v>834</v>
      </c>
      <c r="E173" t="s">
        <v>834</v>
      </c>
    </row>
    <row r="174" spans="1:5">
      <c r="A174" t="s">
        <v>1105</v>
      </c>
      <c r="B174" t="s">
        <v>1106</v>
      </c>
      <c r="C174" t="s">
        <v>833</v>
      </c>
      <c r="D174" t="s">
        <v>834</v>
      </c>
      <c r="E174" t="s">
        <v>834</v>
      </c>
    </row>
    <row r="175" spans="1:5">
      <c r="A175" t="s">
        <v>778</v>
      </c>
      <c r="B175" t="s">
        <v>1107</v>
      </c>
      <c r="C175" t="s">
        <v>833</v>
      </c>
      <c r="D175" t="s">
        <v>834</v>
      </c>
      <c r="E175" t="s">
        <v>834</v>
      </c>
    </row>
    <row r="176" spans="1:5">
      <c r="A176" t="s">
        <v>1108</v>
      </c>
      <c r="B176" t="s">
        <v>1109</v>
      </c>
      <c r="C176" t="s">
        <v>833</v>
      </c>
      <c r="D176" t="s">
        <v>834</v>
      </c>
      <c r="E176" t="s">
        <v>834</v>
      </c>
    </row>
    <row r="177" spans="1:5">
      <c r="A177" t="s">
        <v>1110</v>
      </c>
      <c r="B177" t="s">
        <v>1111</v>
      </c>
      <c r="C177" t="s">
        <v>833</v>
      </c>
      <c r="D177" t="s">
        <v>833</v>
      </c>
      <c r="E177" t="s">
        <v>833</v>
      </c>
    </row>
    <row r="178" spans="1:5">
      <c r="A178" t="s">
        <v>1112</v>
      </c>
      <c r="B178" t="s">
        <v>1113</v>
      </c>
      <c r="C178" t="s">
        <v>833</v>
      </c>
      <c r="D178" t="s">
        <v>833</v>
      </c>
      <c r="E178" t="s">
        <v>833</v>
      </c>
    </row>
    <row r="179" spans="1:5">
      <c r="A179" t="s">
        <v>1114</v>
      </c>
      <c r="B179" t="s">
        <v>1115</v>
      </c>
      <c r="C179" t="s">
        <v>833</v>
      </c>
      <c r="D179" t="s">
        <v>834</v>
      </c>
      <c r="E179" t="s">
        <v>833</v>
      </c>
    </row>
    <row r="180" spans="1:5">
      <c r="A180" t="s">
        <v>1116</v>
      </c>
      <c r="B180" t="s">
        <v>1117</v>
      </c>
      <c r="C180" t="s">
        <v>833</v>
      </c>
      <c r="D180" t="s">
        <v>834</v>
      </c>
      <c r="E180" t="s">
        <v>833</v>
      </c>
    </row>
    <row r="181" spans="1:5">
      <c r="A181" t="s">
        <v>1118</v>
      </c>
      <c r="B181" t="s">
        <v>1119</v>
      </c>
      <c r="C181" t="s">
        <v>833</v>
      </c>
      <c r="D181" t="s">
        <v>834</v>
      </c>
      <c r="E181" t="s">
        <v>833</v>
      </c>
    </row>
    <row r="182" spans="1:5">
      <c r="A182" t="s">
        <v>316</v>
      </c>
      <c r="B182" t="s">
        <v>315</v>
      </c>
      <c r="C182" t="s">
        <v>833</v>
      </c>
      <c r="D182" t="s">
        <v>833</v>
      </c>
      <c r="E182" t="s">
        <v>833</v>
      </c>
    </row>
    <row r="183" spans="1:5">
      <c r="A183" t="s">
        <v>1120</v>
      </c>
      <c r="B183" t="s">
        <v>1121</v>
      </c>
      <c r="C183" t="s">
        <v>833</v>
      </c>
      <c r="D183" t="s">
        <v>833</v>
      </c>
      <c r="E183" t="s">
        <v>833</v>
      </c>
    </row>
    <row r="184" spans="1:5">
      <c r="A184" t="s">
        <v>1122</v>
      </c>
      <c r="B184" t="s">
        <v>1123</v>
      </c>
      <c r="C184" t="s">
        <v>833</v>
      </c>
      <c r="D184" t="s">
        <v>833</v>
      </c>
      <c r="E184" t="s">
        <v>833</v>
      </c>
    </row>
    <row r="185" spans="1:5">
      <c r="A185" t="s">
        <v>260</v>
      </c>
      <c r="B185" t="s">
        <v>259</v>
      </c>
      <c r="C185" t="s">
        <v>833</v>
      </c>
      <c r="D185" t="s">
        <v>833</v>
      </c>
      <c r="E185" t="s">
        <v>834</v>
      </c>
    </row>
    <row r="186" spans="1:5">
      <c r="A186" t="s">
        <v>1124</v>
      </c>
      <c r="B186" t="s">
        <v>1125</v>
      </c>
      <c r="C186" t="s">
        <v>833</v>
      </c>
      <c r="D186" t="s">
        <v>834</v>
      </c>
      <c r="E186" t="s">
        <v>834</v>
      </c>
    </row>
    <row r="187" spans="1:5">
      <c r="A187" t="s">
        <v>1126</v>
      </c>
      <c r="B187" t="s">
        <v>1127</v>
      </c>
      <c r="C187" t="s">
        <v>833</v>
      </c>
      <c r="D187" t="s">
        <v>834</v>
      </c>
      <c r="E187" t="s">
        <v>833</v>
      </c>
    </row>
    <row r="188" spans="1:5">
      <c r="A188" t="s">
        <v>1128</v>
      </c>
      <c r="B188" t="s">
        <v>1129</v>
      </c>
      <c r="C188" t="s">
        <v>833</v>
      </c>
      <c r="D188" t="s">
        <v>834</v>
      </c>
      <c r="E188" t="s">
        <v>833</v>
      </c>
    </row>
    <row r="189" spans="1:5">
      <c r="A189" t="s">
        <v>688</v>
      </c>
      <c r="B189" t="s">
        <v>1130</v>
      </c>
      <c r="C189" t="s">
        <v>833</v>
      </c>
      <c r="D189" t="s">
        <v>833</v>
      </c>
      <c r="E189" t="s">
        <v>833</v>
      </c>
    </row>
    <row r="190" spans="1:5">
      <c r="A190" t="s">
        <v>1131</v>
      </c>
      <c r="B190" t="s">
        <v>1132</v>
      </c>
      <c r="C190" t="s">
        <v>833</v>
      </c>
      <c r="D190" t="s">
        <v>834</v>
      </c>
      <c r="E190" t="s">
        <v>833</v>
      </c>
    </row>
    <row r="191" spans="1:5">
      <c r="A191" t="s">
        <v>1133</v>
      </c>
      <c r="B191" t="s">
        <v>1134</v>
      </c>
      <c r="C191" t="s">
        <v>833</v>
      </c>
      <c r="D191" t="s">
        <v>834</v>
      </c>
      <c r="E191" t="s">
        <v>833</v>
      </c>
    </row>
    <row r="192" spans="1:5">
      <c r="A192" t="s">
        <v>1135</v>
      </c>
      <c r="B192" t="s">
        <v>1136</v>
      </c>
      <c r="C192" t="s">
        <v>833</v>
      </c>
      <c r="D192" t="s">
        <v>834</v>
      </c>
      <c r="E192" t="s">
        <v>834</v>
      </c>
    </row>
    <row r="193" spans="1:5">
      <c r="A193" t="s">
        <v>1137</v>
      </c>
      <c r="B193" t="s">
        <v>1138</v>
      </c>
      <c r="C193" t="s">
        <v>833</v>
      </c>
      <c r="D193" t="s">
        <v>834</v>
      </c>
      <c r="E193" t="s">
        <v>834</v>
      </c>
    </row>
    <row r="194" spans="1:5">
      <c r="A194" t="s">
        <v>374</v>
      </c>
      <c r="B194" t="s">
        <v>373</v>
      </c>
      <c r="C194" t="s">
        <v>833</v>
      </c>
      <c r="D194" t="s">
        <v>834</v>
      </c>
      <c r="E194" t="s">
        <v>834</v>
      </c>
    </row>
    <row r="195" spans="1:5">
      <c r="A195" t="s">
        <v>1139</v>
      </c>
      <c r="B195" t="s">
        <v>1140</v>
      </c>
      <c r="C195" t="s">
        <v>833</v>
      </c>
      <c r="D195" t="s">
        <v>834</v>
      </c>
      <c r="E195" t="s">
        <v>833</v>
      </c>
    </row>
    <row r="196" spans="1:5">
      <c r="A196" t="s">
        <v>1141</v>
      </c>
      <c r="B196" t="s">
        <v>1142</v>
      </c>
      <c r="C196" t="s">
        <v>833</v>
      </c>
      <c r="D196" t="s">
        <v>834</v>
      </c>
      <c r="E196" t="s">
        <v>834</v>
      </c>
    </row>
    <row r="197" spans="1:5">
      <c r="A197" t="s">
        <v>191</v>
      </c>
      <c r="B197" t="s">
        <v>1143</v>
      </c>
      <c r="C197" t="s">
        <v>833</v>
      </c>
      <c r="D197" t="s">
        <v>834</v>
      </c>
      <c r="E197" t="s">
        <v>833</v>
      </c>
    </row>
    <row r="198" spans="1:5">
      <c r="A198" t="s">
        <v>1144</v>
      </c>
      <c r="B198" t="s">
        <v>1145</v>
      </c>
      <c r="C198" t="s">
        <v>833</v>
      </c>
      <c r="D198" t="s">
        <v>834</v>
      </c>
      <c r="E198" t="s">
        <v>833</v>
      </c>
    </row>
    <row r="199" spans="1:5">
      <c r="A199" t="s">
        <v>1146</v>
      </c>
      <c r="B199" t="s">
        <v>1147</v>
      </c>
      <c r="C199" t="s">
        <v>833</v>
      </c>
      <c r="D199" t="s">
        <v>834</v>
      </c>
      <c r="E199" t="s">
        <v>833</v>
      </c>
    </row>
    <row r="200" spans="1:5">
      <c r="A200" t="s">
        <v>1148</v>
      </c>
      <c r="B200" t="s">
        <v>1149</v>
      </c>
      <c r="C200" t="s">
        <v>833</v>
      </c>
      <c r="D200" t="s">
        <v>834</v>
      </c>
      <c r="E200" t="s">
        <v>833</v>
      </c>
    </row>
    <row r="201" spans="1:5">
      <c r="A201" t="s">
        <v>1150</v>
      </c>
      <c r="B201" t="s">
        <v>1151</v>
      </c>
      <c r="C201" t="s">
        <v>833</v>
      </c>
      <c r="D201" t="s">
        <v>834</v>
      </c>
      <c r="E201" t="s">
        <v>834</v>
      </c>
    </row>
    <row r="202" spans="1:5">
      <c r="A202" t="s">
        <v>1152</v>
      </c>
      <c r="B202" t="s">
        <v>1153</v>
      </c>
      <c r="C202" t="s">
        <v>833</v>
      </c>
      <c r="D202" t="s">
        <v>834</v>
      </c>
      <c r="E202" t="s">
        <v>833</v>
      </c>
    </row>
    <row r="203" spans="1:5">
      <c r="A203" t="s">
        <v>1154</v>
      </c>
      <c r="B203" t="s">
        <v>1155</v>
      </c>
      <c r="C203" t="s">
        <v>833</v>
      </c>
      <c r="D203" t="s">
        <v>834</v>
      </c>
      <c r="E203" t="s">
        <v>833</v>
      </c>
    </row>
    <row r="204" spans="1:5">
      <c r="A204" t="s">
        <v>193</v>
      </c>
      <c r="B204" t="s">
        <v>1156</v>
      </c>
      <c r="C204" t="s">
        <v>833</v>
      </c>
      <c r="D204" t="s">
        <v>834</v>
      </c>
      <c r="E204" t="s">
        <v>833</v>
      </c>
    </row>
    <row r="205" spans="1:5">
      <c r="A205" t="s">
        <v>1157</v>
      </c>
      <c r="B205" t="s">
        <v>1158</v>
      </c>
      <c r="C205" t="s">
        <v>833</v>
      </c>
      <c r="D205" t="s">
        <v>834</v>
      </c>
      <c r="E205" t="s">
        <v>833</v>
      </c>
    </row>
    <row r="206" spans="1:5">
      <c r="A206" t="s">
        <v>1159</v>
      </c>
      <c r="B206" t="s">
        <v>1160</v>
      </c>
      <c r="C206" t="s">
        <v>833</v>
      </c>
      <c r="D206" t="s">
        <v>834</v>
      </c>
      <c r="E206" t="s">
        <v>833</v>
      </c>
    </row>
    <row r="207" spans="1:5">
      <c r="A207" t="s">
        <v>1161</v>
      </c>
      <c r="B207" t="s">
        <v>1162</v>
      </c>
      <c r="C207" t="s">
        <v>833</v>
      </c>
      <c r="D207" t="s">
        <v>833</v>
      </c>
      <c r="E207" t="s">
        <v>833</v>
      </c>
    </row>
    <row r="208" spans="1:5">
      <c r="A208" t="s">
        <v>1163</v>
      </c>
      <c r="B208" t="s">
        <v>1164</v>
      </c>
      <c r="C208" t="s">
        <v>833</v>
      </c>
      <c r="D208" t="s">
        <v>834</v>
      </c>
      <c r="E208" t="s">
        <v>833</v>
      </c>
    </row>
    <row r="209" spans="1:5">
      <c r="A209" t="s">
        <v>1165</v>
      </c>
      <c r="B209" t="s">
        <v>1166</v>
      </c>
      <c r="C209" t="s">
        <v>833</v>
      </c>
      <c r="D209" t="s">
        <v>834</v>
      </c>
      <c r="E209" t="s">
        <v>833</v>
      </c>
    </row>
    <row r="210" spans="1:5">
      <c r="A210" t="s">
        <v>1167</v>
      </c>
      <c r="B210" t="s">
        <v>1168</v>
      </c>
      <c r="C210" t="s">
        <v>833</v>
      </c>
      <c r="D210" t="s">
        <v>834</v>
      </c>
      <c r="E210" t="s">
        <v>833</v>
      </c>
    </row>
    <row r="211" spans="1:5">
      <c r="A211" t="s">
        <v>803</v>
      </c>
      <c r="B211" t="s">
        <v>1169</v>
      </c>
      <c r="C211" t="s">
        <v>833</v>
      </c>
      <c r="D211" t="s">
        <v>834</v>
      </c>
      <c r="E211" t="s">
        <v>833</v>
      </c>
    </row>
    <row r="212" spans="1:5">
      <c r="A212" t="s">
        <v>1170</v>
      </c>
      <c r="B212" t="s">
        <v>1171</v>
      </c>
      <c r="C212" t="s">
        <v>833</v>
      </c>
      <c r="D212" t="s">
        <v>834</v>
      </c>
      <c r="E212" t="s">
        <v>833</v>
      </c>
    </row>
    <row r="213" spans="1:5">
      <c r="A213" t="s">
        <v>1172</v>
      </c>
      <c r="B213" t="s">
        <v>1173</v>
      </c>
      <c r="C213" t="s">
        <v>833</v>
      </c>
      <c r="D213" t="s">
        <v>834</v>
      </c>
      <c r="E213" t="s">
        <v>833</v>
      </c>
    </row>
    <row r="214" spans="1:5">
      <c r="A214" t="s">
        <v>805</v>
      </c>
      <c r="B214" t="s">
        <v>1174</v>
      </c>
      <c r="C214" t="s">
        <v>833</v>
      </c>
      <c r="D214" t="s">
        <v>834</v>
      </c>
      <c r="E214" t="s">
        <v>833</v>
      </c>
    </row>
    <row r="215" spans="1:5">
      <c r="A215" t="s">
        <v>1175</v>
      </c>
      <c r="B215" t="s">
        <v>1176</v>
      </c>
      <c r="C215" t="s">
        <v>833</v>
      </c>
      <c r="D215" t="s">
        <v>834</v>
      </c>
      <c r="E215" t="s">
        <v>833</v>
      </c>
    </row>
    <row r="216" spans="1:5">
      <c r="A216" t="s">
        <v>1177</v>
      </c>
      <c r="B216" t="s">
        <v>1178</v>
      </c>
      <c r="C216" t="s">
        <v>833</v>
      </c>
      <c r="D216" t="s">
        <v>834</v>
      </c>
      <c r="E216" t="s">
        <v>833</v>
      </c>
    </row>
    <row r="217" spans="1:5">
      <c r="A217" t="s">
        <v>1179</v>
      </c>
      <c r="B217" t="s">
        <v>1180</v>
      </c>
      <c r="C217" t="s">
        <v>833</v>
      </c>
      <c r="D217" t="s">
        <v>834</v>
      </c>
      <c r="E217" t="s">
        <v>833</v>
      </c>
    </row>
    <row r="218" spans="1:5">
      <c r="A218" t="s">
        <v>1181</v>
      </c>
      <c r="B218" t="s">
        <v>1182</v>
      </c>
      <c r="C218" t="s">
        <v>833</v>
      </c>
      <c r="D218" t="s">
        <v>834</v>
      </c>
      <c r="E218" t="s">
        <v>833</v>
      </c>
    </row>
    <row r="219" spans="1:5">
      <c r="A219" t="s">
        <v>1183</v>
      </c>
      <c r="B219" t="s">
        <v>1184</v>
      </c>
      <c r="C219" t="s">
        <v>833</v>
      </c>
      <c r="D219" t="s">
        <v>834</v>
      </c>
      <c r="E219" t="s">
        <v>834</v>
      </c>
    </row>
    <row r="220" spans="1:5">
      <c r="A220" t="s">
        <v>1185</v>
      </c>
      <c r="B220" t="s">
        <v>1186</v>
      </c>
      <c r="C220" t="s">
        <v>833</v>
      </c>
      <c r="D220" t="s">
        <v>834</v>
      </c>
      <c r="E220" t="s">
        <v>833</v>
      </c>
    </row>
    <row r="221" spans="1:5">
      <c r="A221" t="s">
        <v>467</v>
      </c>
      <c r="B221" t="s">
        <v>1187</v>
      </c>
      <c r="C221" t="s">
        <v>833</v>
      </c>
      <c r="D221" t="s">
        <v>833</v>
      </c>
      <c r="E221" t="s">
        <v>833</v>
      </c>
    </row>
    <row r="222" spans="1:5">
      <c r="A222" t="s">
        <v>1188</v>
      </c>
      <c r="B222" t="s">
        <v>1189</v>
      </c>
      <c r="C222" t="s">
        <v>833</v>
      </c>
      <c r="D222" t="s">
        <v>834</v>
      </c>
      <c r="E222" t="s">
        <v>833</v>
      </c>
    </row>
    <row r="223" spans="1:5">
      <c r="A223" t="s">
        <v>1190</v>
      </c>
      <c r="B223" t="s">
        <v>1191</v>
      </c>
      <c r="C223" t="s">
        <v>833</v>
      </c>
      <c r="D223" t="s">
        <v>833</v>
      </c>
      <c r="E223" t="s">
        <v>834</v>
      </c>
    </row>
    <row r="224" spans="1:5">
      <c r="A224" t="s">
        <v>1192</v>
      </c>
      <c r="B224" t="s">
        <v>1193</v>
      </c>
      <c r="C224" t="s">
        <v>833</v>
      </c>
      <c r="D224" t="s">
        <v>834</v>
      </c>
      <c r="E224" t="s">
        <v>833</v>
      </c>
    </row>
    <row r="225" spans="1:5">
      <c r="A225" t="s">
        <v>1194</v>
      </c>
      <c r="B225" t="s">
        <v>1195</v>
      </c>
      <c r="C225" t="s">
        <v>833</v>
      </c>
      <c r="D225" t="s">
        <v>833</v>
      </c>
      <c r="E225" t="s">
        <v>833</v>
      </c>
    </row>
    <row r="226" spans="1:5">
      <c r="A226" t="s">
        <v>1196</v>
      </c>
      <c r="B226" t="s">
        <v>1197</v>
      </c>
      <c r="C226" t="s">
        <v>833</v>
      </c>
      <c r="D226" t="s">
        <v>834</v>
      </c>
      <c r="E226" t="s">
        <v>833</v>
      </c>
    </row>
    <row r="227" spans="1:5">
      <c r="A227" t="s">
        <v>1198</v>
      </c>
      <c r="B227" t="s">
        <v>1199</v>
      </c>
      <c r="C227" t="s">
        <v>833</v>
      </c>
      <c r="D227" t="s">
        <v>834</v>
      </c>
      <c r="E227" t="s">
        <v>833</v>
      </c>
    </row>
    <row r="228" spans="1:5">
      <c r="A228" t="s">
        <v>563</v>
      </c>
      <c r="B228" t="s">
        <v>1200</v>
      </c>
      <c r="C228" t="s">
        <v>833</v>
      </c>
      <c r="D228" t="s">
        <v>833</v>
      </c>
      <c r="E228" t="s">
        <v>833</v>
      </c>
    </row>
    <row r="229" spans="1:5">
      <c r="A229" t="s">
        <v>1201</v>
      </c>
      <c r="B229" t="s">
        <v>1202</v>
      </c>
      <c r="C229" t="s">
        <v>833</v>
      </c>
      <c r="D229" t="s">
        <v>834</v>
      </c>
      <c r="E229" t="s">
        <v>833</v>
      </c>
    </row>
    <row r="230" spans="1:5">
      <c r="A230" t="s">
        <v>1203</v>
      </c>
      <c r="B230" t="s">
        <v>1204</v>
      </c>
      <c r="C230" t="s">
        <v>833</v>
      </c>
      <c r="D230" t="s">
        <v>834</v>
      </c>
      <c r="E230" t="s">
        <v>833</v>
      </c>
    </row>
    <row r="231" spans="1:5">
      <c r="A231" t="s">
        <v>288</v>
      </c>
      <c r="B231" t="s">
        <v>1205</v>
      </c>
      <c r="C231" t="s">
        <v>833</v>
      </c>
      <c r="D231" t="s">
        <v>834</v>
      </c>
      <c r="E231" t="s">
        <v>833</v>
      </c>
    </row>
    <row r="232" spans="1:5">
      <c r="A232" t="s">
        <v>1206</v>
      </c>
      <c r="B232" t="s">
        <v>1207</v>
      </c>
      <c r="C232" t="s">
        <v>833</v>
      </c>
      <c r="D232" t="s">
        <v>834</v>
      </c>
      <c r="E232" t="s">
        <v>834</v>
      </c>
    </row>
    <row r="233" spans="1:5">
      <c r="A233" t="s">
        <v>123</v>
      </c>
      <c r="B233" t="s">
        <v>1208</v>
      </c>
      <c r="C233" t="s">
        <v>833</v>
      </c>
      <c r="D233" t="s">
        <v>833</v>
      </c>
      <c r="E233" t="s">
        <v>833</v>
      </c>
    </row>
    <row r="234" spans="1:5">
      <c r="A234" t="s">
        <v>1209</v>
      </c>
      <c r="B234" t="s">
        <v>1210</v>
      </c>
      <c r="C234" t="s">
        <v>833</v>
      </c>
      <c r="D234" t="s">
        <v>834</v>
      </c>
      <c r="E234" t="s">
        <v>833</v>
      </c>
    </row>
    <row r="235" spans="1:5">
      <c r="A235" t="s">
        <v>1211</v>
      </c>
      <c r="B235" t="s">
        <v>1212</v>
      </c>
      <c r="C235" t="s">
        <v>833</v>
      </c>
      <c r="D235" t="s">
        <v>834</v>
      </c>
      <c r="E235" t="s">
        <v>833</v>
      </c>
    </row>
    <row r="236" spans="1:5">
      <c r="A236" t="s">
        <v>598</v>
      </c>
      <c r="B236" t="s">
        <v>597</v>
      </c>
      <c r="C236" t="s">
        <v>833</v>
      </c>
      <c r="D236" t="s">
        <v>834</v>
      </c>
      <c r="E236" t="s">
        <v>833</v>
      </c>
    </row>
    <row r="237" spans="1:5">
      <c r="A237" t="s">
        <v>406</v>
      </c>
      <c r="B237" t="s">
        <v>1213</v>
      </c>
      <c r="C237" t="s">
        <v>833</v>
      </c>
      <c r="D237" t="s">
        <v>834</v>
      </c>
      <c r="E237" t="s">
        <v>833</v>
      </c>
    </row>
    <row r="238" spans="1:5">
      <c r="A238" t="s">
        <v>404</v>
      </c>
      <c r="B238" t="s">
        <v>1214</v>
      </c>
      <c r="C238" t="s">
        <v>833</v>
      </c>
      <c r="D238" t="s">
        <v>834</v>
      </c>
      <c r="E238" t="s">
        <v>833</v>
      </c>
    </row>
    <row r="239" spans="1:5">
      <c r="A239" t="s">
        <v>408</v>
      </c>
      <c r="B239" t="s">
        <v>1215</v>
      </c>
      <c r="C239" t="s">
        <v>833</v>
      </c>
      <c r="D239" t="s">
        <v>834</v>
      </c>
      <c r="E239" t="s">
        <v>833</v>
      </c>
    </row>
    <row r="240" spans="1:5">
      <c r="A240" t="s">
        <v>1216</v>
      </c>
      <c r="B240" t="s">
        <v>1217</v>
      </c>
      <c r="C240" t="s">
        <v>833</v>
      </c>
      <c r="D240" t="s">
        <v>834</v>
      </c>
      <c r="E240" t="s">
        <v>833</v>
      </c>
    </row>
    <row r="241" spans="1:5">
      <c r="A241" t="s">
        <v>1218</v>
      </c>
      <c r="B241" t="s">
        <v>1219</v>
      </c>
      <c r="C241" t="s">
        <v>833</v>
      </c>
      <c r="D241" t="s">
        <v>834</v>
      </c>
      <c r="E241" t="s">
        <v>833</v>
      </c>
    </row>
    <row r="242" spans="1:5">
      <c r="A242" t="s">
        <v>402</v>
      </c>
      <c r="B242" t="s">
        <v>1220</v>
      </c>
      <c r="C242" t="s">
        <v>833</v>
      </c>
      <c r="D242" t="s">
        <v>834</v>
      </c>
      <c r="E242" t="s">
        <v>833</v>
      </c>
    </row>
    <row r="243" spans="1:5">
      <c r="A243" t="s">
        <v>1221</v>
      </c>
      <c r="B243" t="s">
        <v>1222</v>
      </c>
      <c r="C243" t="s">
        <v>833</v>
      </c>
      <c r="D243" t="s">
        <v>834</v>
      </c>
      <c r="E243" t="s">
        <v>833</v>
      </c>
    </row>
    <row r="244" spans="1:5">
      <c r="A244" t="s">
        <v>1223</v>
      </c>
      <c r="B244" t="s">
        <v>1224</v>
      </c>
      <c r="C244" t="s">
        <v>833</v>
      </c>
      <c r="D244" t="s">
        <v>834</v>
      </c>
      <c r="E244" t="s">
        <v>833</v>
      </c>
    </row>
    <row r="245" spans="1:5">
      <c r="A245" t="s">
        <v>522</v>
      </c>
      <c r="B245" t="s">
        <v>1225</v>
      </c>
      <c r="C245" t="s">
        <v>833</v>
      </c>
      <c r="D245" t="s">
        <v>834</v>
      </c>
      <c r="E245" t="s">
        <v>833</v>
      </c>
    </row>
    <row r="246" spans="1:5">
      <c r="A246" t="s">
        <v>55</v>
      </c>
      <c r="B246" t="s">
        <v>1226</v>
      </c>
      <c r="C246" t="s">
        <v>833</v>
      </c>
      <c r="D246" t="s">
        <v>834</v>
      </c>
      <c r="E246" t="s">
        <v>833</v>
      </c>
    </row>
    <row r="247" spans="1:5">
      <c r="A247" t="s">
        <v>1227</v>
      </c>
      <c r="B247" t="s">
        <v>1228</v>
      </c>
      <c r="C247" t="s">
        <v>833</v>
      </c>
      <c r="D247" t="s">
        <v>834</v>
      </c>
      <c r="E247" t="s">
        <v>833</v>
      </c>
    </row>
    <row r="248" spans="1:5">
      <c r="A248" t="s">
        <v>1229</v>
      </c>
      <c r="B248" t="s">
        <v>1230</v>
      </c>
      <c r="C248" t="s">
        <v>833</v>
      </c>
      <c r="D248" t="s">
        <v>834</v>
      </c>
      <c r="E248" t="s">
        <v>833</v>
      </c>
    </row>
    <row r="249" spans="1:5">
      <c r="A249" t="s">
        <v>282</v>
      </c>
      <c r="B249" t="s">
        <v>1231</v>
      </c>
      <c r="C249" t="s">
        <v>833</v>
      </c>
      <c r="D249" t="s">
        <v>834</v>
      </c>
      <c r="E249" t="s">
        <v>833</v>
      </c>
    </row>
    <row r="250" spans="1:5">
      <c r="A250" t="s">
        <v>280</v>
      </c>
      <c r="B250" t="s">
        <v>1232</v>
      </c>
      <c r="C250" t="s">
        <v>833</v>
      </c>
      <c r="D250" t="s">
        <v>834</v>
      </c>
      <c r="E250" t="s">
        <v>833</v>
      </c>
    </row>
    <row r="251" spans="1:5">
      <c r="A251" t="s">
        <v>284</v>
      </c>
      <c r="B251" t="s">
        <v>1233</v>
      </c>
      <c r="C251" t="s">
        <v>833</v>
      </c>
      <c r="D251" t="s">
        <v>834</v>
      </c>
      <c r="E251" t="s">
        <v>833</v>
      </c>
    </row>
    <row r="252" spans="1:5">
      <c r="A252" t="s">
        <v>1234</v>
      </c>
      <c r="B252" t="s">
        <v>1235</v>
      </c>
      <c r="C252" t="s">
        <v>833</v>
      </c>
      <c r="D252" t="s">
        <v>834</v>
      </c>
      <c r="E252" t="s">
        <v>833</v>
      </c>
    </row>
    <row r="253" spans="1:5">
      <c r="A253" t="s">
        <v>1236</v>
      </c>
      <c r="B253" t="s">
        <v>1237</v>
      </c>
      <c r="C253" t="s">
        <v>833</v>
      </c>
      <c r="D253" t="s">
        <v>834</v>
      </c>
      <c r="E253" t="s">
        <v>833</v>
      </c>
    </row>
    <row r="254" spans="1:5">
      <c r="A254" t="s">
        <v>1238</v>
      </c>
      <c r="B254" t="s">
        <v>1239</v>
      </c>
      <c r="C254" t="s">
        <v>833</v>
      </c>
      <c r="D254" t="s">
        <v>834</v>
      </c>
      <c r="E254" t="s">
        <v>833</v>
      </c>
    </row>
    <row r="255" spans="1:5">
      <c r="A255" t="s">
        <v>1240</v>
      </c>
      <c r="B255" t="s">
        <v>1241</v>
      </c>
      <c r="C255" t="s">
        <v>833</v>
      </c>
      <c r="D255" t="s">
        <v>834</v>
      </c>
      <c r="E255" t="s">
        <v>834</v>
      </c>
    </row>
    <row r="256" spans="1:5">
      <c r="A256" t="s">
        <v>1242</v>
      </c>
      <c r="B256" t="s">
        <v>1243</v>
      </c>
      <c r="C256" t="s">
        <v>833</v>
      </c>
      <c r="D256" t="s">
        <v>834</v>
      </c>
      <c r="E256" t="s">
        <v>833</v>
      </c>
    </row>
    <row r="257" spans="1:5">
      <c r="A257" t="s">
        <v>1244</v>
      </c>
      <c r="B257" t="s">
        <v>1245</v>
      </c>
      <c r="C257" t="s">
        <v>833</v>
      </c>
      <c r="D257" t="s">
        <v>834</v>
      </c>
      <c r="E257" t="s">
        <v>833</v>
      </c>
    </row>
    <row r="258" spans="1:5">
      <c r="A258" t="s">
        <v>1246</v>
      </c>
      <c r="B258" t="s">
        <v>1247</v>
      </c>
      <c r="C258" t="s">
        <v>833</v>
      </c>
      <c r="D258" t="s">
        <v>834</v>
      </c>
      <c r="E258" t="s">
        <v>833</v>
      </c>
    </row>
    <row r="259" spans="1:5">
      <c r="A259" t="s">
        <v>1248</v>
      </c>
      <c r="B259" t="s">
        <v>1249</v>
      </c>
      <c r="C259" t="s">
        <v>833</v>
      </c>
      <c r="D259" t="s">
        <v>834</v>
      </c>
      <c r="E259" t="s">
        <v>833</v>
      </c>
    </row>
    <row r="260" spans="1:5">
      <c r="A260" t="s">
        <v>400</v>
      </c>
      <c r="B260" t="s">
        <v>1250</v>
      </c>
      <c r="C260" t="s">
        <v>833</v>
      </c>
      <c r="D260" t="s">
        <v>834</v>
      </c>
      <c r="E260" t="s">
        <v>833</v>
      </c>
    </row>
    <row r="261" spans="1:5">
      <c r="A261" t="s">
        <v>396</v>
      </c>
      <c r="B261" t="s">
        <v>1251</v>
      </c>
      <c r="C261" t="s">
        <v>833</v>
      </c>
      <c r="D261" t="s">
        <v>834</v>
      </c>
      <c r="E261" t="s">
        <v>833</v>
      </c>
    </row>
    <row r="262" spans="1:5">
      <c r="A262" t="s">
        <v>571</v>
      </c>
      <c r="B262" t="s">
        <v>570</v>
      </c>
      <c r="C262" t="s">
        <v>833</v>
      </c>
      <c r="D262" t="s">
        <v>834</v>
      </c>
      <c r="E262" t="s">
        <v>833</v>
      </c>
    </row>
    <row r="263" spans="1:5">
      <c r="A263" t="s">
        <v>1252</v>
      </c>
      <c r="B263" t="s">
        <v>314</v>
      </c>
      <c r="C263" t="s">
        <v>833</v>
      </c>
      <c r="D263" t="s">
        <v>834</v>
      </c>
      <c r="E263" t="s">
        <v>833</v>
      </c>
    </row>
    <row r="264" spans="1:5">
      <c r="A264" t="s">
        <v>1253</v>
      </c>
      <c r="B264" t="s">
        <v>1254</v>
      </c>
      <c r="C264" t="s">
        <v>833</v>
      </c>
      <c r="D264" t="s">
        <v>834</v>
      </c>
      <c r="E264" t="s">
        <v>833</v>
      </c>
    </row>
    <row r="265" spans="1:5">
      <c r="A265" t="s">
        <v>1255</v>
      </c>
      <c r="B265" t="s">
        <v>1256</v>
      </c>
      <c r="C265" t="s">
        <v>833</v>
      </c>
      <c r="D265" t="s">
        <v>834</v>
      </c>
      <c r="E265" t="s">
        <v>833</v>
      </c>
    </row>
    <row r="266" spans="1:5">
      <c r="A266" t="s">
        <v>1257</v>
      </c>
      <c r="B266" t="s">
        <v>1258</v>
      </c>
      <c r="C266" t="s">
        <v>833</v>
      </c>
      <c r="D266" t="s">
        <v>834</v>
      </c>
      <c r="E266" t="s">
        <v>833</v>
      </c>
    </row>
    <row r="267" spans="1:5">
      <c r="A267" t="s">
        <v>1259</v>
      </c>
      <c r="B267" t="s">
        <v>1260</v>
      </c>
      <c r="C267" t="s">
        <v>833</v>
      </c>
      <c r="D267" t="s">
        <v>834</v>
      </c>
      <c r="E267" t="s">
        <v>833</v>
      </c>
    </row>
    <row r="268" spans="1:5">
      <c r="A268" t="s">
        <v>1261</v>
      </c>
      <c r="B268" t="s">
        <v>1262</v>
      </c>
      <c r="C268" t="s">
        <v>833</v>
      </c>
      <c r="D268" t="s">
        <v>834</v>
      </c>
      <c r="E268" t="s">
        <v>833</v>
      </c>
    </row>
    <row r="269" spans="1:5">
      <c r="A269" t="s">
        <v>1263</v>
      </c>
      <c r="B269" t="s">
        <v>1264</v>
      </c>
      <c r="C269" t="s">
        <v>833</v>
      </c>
      <c r="D269" t="s">
        <v>834</v>
      </c>
      <c r="E269" t="s">
        <v>834</v>
      </c>
    </row>
    <row r="270" spans="1:5">
      <c r="A270" t="s">
        <v>1265</v>
      </c>
      <c r="B270" t="s">
        <v>1266</v>
      </c>
      <c r="C270" t="s">
        <v>833</v>
      </c>
      <c r="D270" t="s">
        <v>834</v>
      </c>
      <c r="E270" t="s">
        <v>833</v>
      </c>
    </row>
    <row r="271" spans="1:5">
      <c r="A271" t="s">
        <v>1267</v>
      </c>
      <c r="B271" t="s">
        <v>1268</v>
      </c>
      <c r="C271" t="s">
        <v>833</v>
      </c>
      <c r="D271" t="s">
        <v>834</v>
      </c>
      <c r="E271" t="s">
        <v>833</v>
      </c>
    </row>
    <row r="272" spans="1:5">
      <c r="A272" t="s">
        <v>1269</v>
      </c>
      <c r="B272" t="s">
        <v>1270</v>
      </c>
      <c r="C272" t="s">
        <v>833</v>
      </c>
      <c r="D272" t="s">
        <v>834</v>
      </c>
      <c r="E272" t="s">
        <v>833</v>
      </c>
    </row>
    <row r="273" spans="1:5">
      <c r="A273" t="s">
        <v>1271</v>
      </c>
      <c r="B273" t="s">
        <v>1272</v>
      </c>
      <c r="C273" t="s">
        <v>833</v>
      </c>
      <c r="D273" t="s">
        <v>834</v>
      </c>
      <c r="E273" t="s">
        <v>833</v>
      </c>
    </row>
    <row r="274" spans="1:5">
      <c r="A274" t="s">
        <v>1273</v>
      </c>
      <c r="B274" t="s">
        <v>1274</v>
      </c>
      <c r="C274" t="s">
        <v>833</v>
      </c>
      <c r="D274" t="s">
        <v>834</v>
      </c>
      <c r="E274" t="s">
        <v>833</v>
      </c>
    </row>
    <row r="275" spans="1:5">
      <c r="A275" t="s">
        <v>1275</v>
      </c>
      <c r="B275" t="s">
        <v>1276</v>
      </c>
      <c r="C275" t="s">
        <v>833</v>
      </c>
      <c r="D275" t="s">
        <v>834</v>
      </c>
      <c r="E275" t="s">
        <v>833</v>
      </c>
    </row>
    <row r="276" spans="1:5">
      <c r="A276" t="s">
        <v>1277</v>
      </c>
      <c r="B276" t="s">
        <v>1278</v>
      </c>
      <c r="C276" t="s">
        <v>833</v>
      </c>
      <c r="D276" t="s">
        <v>834</v>
      </c>
      <c r="E276" t="s">
        <v>834</v>
      </c>
    </row>
    <row r="277" spans="1:5">
      <c r="A277" t="s">
        <v>1279</v>
      </c>
      <c r="B277" t="s">
        <v>1280</v>
      </c>
      <c r="C277" t="s">
        <v>833</v>
      </c>
      <c r="D277" t="s">
        <v>834</v>
      </c>
      <c r="E277" t="s">
        <v>833</v>
      </c>
    </row>
    <row r="278" spans="1:5">
      <c r="A278" t="s">
        <v>1281</v>
      </c>
      <c r="B278" t="s">
        <v>1282</v>
      </c>
      <c r="C278" t="s">
        <v>833</v>
      </c>
      <c r="D278" t="s">
        <v>834</v>
      </c>
      <c r="E278" t="s">
        <v>833</v>
      </c>
    </row>
    <row r="279" spans="1:5">
      <c r="A279" t="s">
        <v>1283</v>
      </c>
      <c r="B279" t="s">
        <v>1284</v>
      </c>
      <c r="C279" t="s">
        <v>833</v>
      </c>
      <c r="D279" t="s">
        <v>834</v>
      </c>
      <c r="E279" t="s">
        <v>833</v>
      </c>
    </row>
    <row r="280" spans="1:5">
      <c r="A280" t="s">
        <v>1285</v>
      </c>
      <c r="B280" t="s">
        <v>1286</v>
      </c>
      <c r="C280" t="s">
        <v>833</v>
      </c>
      <c r="D280" t="s">
        <v>834</v>
      </c>
      <c r="E280" t="s">
        <v>833</v>
      </c>
    </row>
    <row r="281" spans="1:5">
      <c r="A281" t="s">
        <v>1287</v>
      </c>
      <c r="B281" t="s">
        <v>1288</v>
      </c>
      <c r="C281" t="s">
        <v>833</v>
      </c>
      <c r="D281" t="s">
        <v>834</v>
      </c>
      <c r="E281" t="s">
        <v>833</v>
      </c>
    </row>
    <row r="282" spans="1:5">
      <c r="A282" t="s">
        <v>1289</v>
      </c>
      <c r="B282" t="s">
        <v>1290</v>
      </c>
      <c r="C282" t="s">
        <v>833</v>
      </c>
      <c r="D282" t="s">
        <v>834</v>
      </c>
      <c r="E282" t="s">
        <v>833</v>
      </c>
    </row>
    <row r="283" spans="1:5">
      <c r="A283" t="s">
        <v>1291</v>
      </c>
      <c r="B283" t="s">
        <v>1292</v>
      </c>
      <c r="C283" t="s">
        <v>833</v>
      </c>
      <c r="D283" t="s">
        <v>834</v>
      </c>
      <c r="E283" t="s">
        <v>833</v>
      </c>
    </row>
    <row r="284" spans="1:5">
      <c r="A284" t="s">
        <v>443</v>
      </c>
      <c r="B284" t="s">
        <v>1293</v>
      </c>
      <c r="C284" t="s">
        <v>833</v>
      </c>
      <c r="D284" t="s">
        <v>834</v>
      </c>
      <c r="E284" t="s">
        <v>833</v>
      </c>
    </row>
    <row r="285" spans="1:5">
      <c r="A285" t="s">
        <v>1294</v>
      </c>
      <c r="B285" t="s">
        <v>1295</v>
      </c>
      <c r="C285" t="s">
        <v>833</v>
      </c>
      <c r="D285" t="s">
        <v>834</v>
      </c>
      <c r="E285" t="s">
        <v>833</v>
      </c>
    </row>
    <row r="286" spans="1:5">
      <c r="A286" t="s">
        <v>1296</v>
      </c>
      <c r="B286" t="s">
        <v>1297</v>
      </c>
      <c r="C286" t="s">
        <v>833</v>
      </c>
      <c r="D286" t="s">
        <v>834</v>
      </c>
      <c r="E286" t="s">
        <v>833</v>
      </c>
    </row>
    <row r="287" spans="1:5">
      <c r="A287" t="s">
        <v>1298</v>
      </c>
      <c r="B287" t="s">
        <v>1299</v>
      </c>
      <c r="C287" t="s">
        <v>833</v>
      </c>
      <c r="D287" t="s">
        <v>834</v>
      </c>
      <c r="E287" t="s">
        <v>833</v>
      </c>
    </row>
    <row r="288" spans="1:5">
      <c r="A288" t="s">
        <v>531</v>
      </c>
      <c r="B288" t="s">
        <v>1300</v>
      </c>
      <c r="C288" t="s">
        <v>833</v>
      </c>
      <c r="D288" t="s">
        <v>834</v>
      </c>
      <c r="E288" t="s">
        <v>833</v>
      </c>
    </row>
    <row r="289" spans="1:5">
      <c r="A289" t="s">
        <v>510</v>
      </c>
      <c r="B289" t="s">
        <v>509</v>
      </c>
      <c r="C289" t="s">
        <v>833</v>
      </c>
      <c r="D289" t="s">
        <v>833</v>
      </c>
      <c r="E289" t="s">
        <v>834</v>
      </c>
    </row>
    <row r="290" spans="1:5">
      <c r="A290" t="s">
        <v>1301</v>
      </c>
      <c r="B290" t="s">
        <v>1302</v>
      </c>
      <c r="C290" t="s">
        <v>833</v>
      </c>
      <c r="D290" t="s">
        <v>834</v>
      </c>
      <c r="E290" t="s">
        <v>833</v>
      </c>
    </row>
    <row r="291" spans="1:5">
      <c r="A291" t="s">
        <v>295</v>
      </c>
      <c r="B291" t="s">
        <v>1303</v>
      </c>
      <c r="C291" t="s">
        <v>833</v>
      </c>
      <c r="D291" t="s">
        <v>834</v>
      </c>
      <c r="E291" t="s">
        <v>833</v>
      </c>
    </row>
    <row r="292" spans="1:5">
      <c r="A292" t="s">
        <v>236</v>
      </c>
      <c r="B292" t="s">
        <v>235</v>
      </c>
      <c r="C292" t="s">
        <v>833</v>
      </c>
      <c r="D292" t="s">
        <v>834</v>
      </c>
      <c r="E292" t="s">
        <v>833</v>
      </c>
    </row>
    <row r="293" spans="1:5">
      <c r="A293" t="s">
        <v>1304</v>
      </c>
      <c r="B293" t="s">
        <v>1305</v>
      </c>
      <c r="C293" t="s">
        <v>833</v>
      </c>
      <c r="D293" t="s">
        <v>834</v>
      </c>
      <c r="E293" t="s">
        <v>833</v>
      </c>
    </row>
    <row r="294" spans="1:5">
      <c r="A294" t="s">
        <v>240</v>
      </c>
      <c r="B294" t="s">
        <v>1306</v>
      </c>
      <c r="C294" t="s">
        <v>833</v>
      </c>
      <c r="D294" t="s">
        <v>834</v>
      </c>
      <c r="E294" t="s">
        <v>833</v>
      </c>
    </row>
    <row r="295" spans="1:5">
      <c r="A295" t="s">
        <v>297</v>
      </c>
      <c r="B295" t="s">
        <v>1307</v>
      </c>
      <c r="C295" t="s">
        <v>833</v>
      </c>
      <c r="D295" t="s">
        <v>834</v>
      </c>
      <c r="E295" t="s">
        <v>833</v>
      </c>
    </row>
    <row r="296" spans="1:5">
      <c r="A296" t="s">
        <v>1308</v>
      </c>
      <c r="B296" t="s">
        <v>1309</v>
      </c>
      <c r="C296" t="s">
        <v>833</v>
      </c>
      <c r="D296" t="s">
        <v>834</v>
      </c>
      <c r="E296" t="s">
        <v>833</v>
      </c>
    </row>
    <row r="297" spans="1:5">
      <c r="A297" t="s">
        <v>394</v>
      </c>
      <c r="B297" t="s">
        <v>393</v>
      </c>
      <c r="C297" t="s">
        <v>833</v>
      </c>
      <c r="D297" t="s">
        <v>834</v>
      </c>
      <c r="E297" t="s">
        <v>833</v>
      </c>
    </row>
    <row r="298" spans="1:5">
      <c r="A298" t="s">
        <v>1310</v>
      </c>
      <c r="B298" t="s">
        <v>1311</v>
      </c>
      <c r="C298" t="s">
        <v>833</v>
      </c>
      <c r="D298" t="s">
        <v>834</v>
      </c>
      <c r="E298" t="s">
        <v>833</v>
      </c>
    </row>
    <row r="299" spans="1:5">
      <c r="A299" t="s">
        <v>1312</v>
      </c>
      <c r="B299" t="s">
        <v>1313</v>
      </c>
      <c r="C299" t="s">
        <v>833</v>
      </c>
      <c r="D299" t="s">
        <v>833</v>
      </c>
      <c r="E299" t="s">
        <v>833</v>
      </c>
    </row>
    <row r="300" spans="1:5">
      <c r="A300" t="s">
        <v>1314</v>
      </c>
      <c r="B300" t="s">
        <v>1315</v>
      </c>
      <c r="C300" t="s">
        <v>833</v>
      </c>
      <c r="D300" t="s">
        <v>834</v>
      </c>
      <c r="E300" t="s">
        <v>833</v>
      </c>
    </row>
    <row r="301" spans="1:5">
      <c r="A301" t="s">
        <v>506</v>
      </c>
      <c r="B301" t="s">
        <v>1316</v>
      </c>
      <c r="C301" t="s">
        <v>833</v>
      </c>
      <c r="D301" t="s">
        <v>834</v>
      </c>
      <c r="E301" t="s">
        <v>833</v>
      </c>
    </row>
    <row r="302" spans="1:5">
      <c r="A302" t="s">
        <v>1317</v>
      </c>
      <c r="B302" t="s">
        <v>1318</v>
      </c>
      <c r="C302" t="s">
        <v>833</v>
      </c>
      <c r="D302" t="s">
        <v>834</v>
      </c>
      <c r="E302" t="s">
        <v>833</v>
      </c>
    </row>
    <row r="303" spans="1:5">
      <c r="A303" t="s">
        <v>1319</v>
      </c>
      <c r="B303" t="s">
        <v>1320</v>
      </c>
      <c r="C303" t="s">
        <v>833</v>
      </c>
      <c r="D303" t="s">
        <v>834</v>
      </c>
      <c r="E303" t="s">
        <v>833</v>
      </c>
    </row>
    <row r="304" spans="1:5">
      <c r="A304" t="s">
        <v>1321</v>
      </c>
      <c r="B304" t="s">
        <v>1322</v>
      </c>
      <c r="C304" t="s">
        <v>833</v>
      </c>
      <c r="D304" t="s">
        <v>834</v>
      </c>
      <c r="E304" t="s">
        <v>833</v>
      </c>
    </row>
    <row r="305" spans="1:5">
      <c r="A305" t="s">
        <v>1323</v>
      </c>
      <c r="B305" t="s">
        <v>1324</v>
      </c>
      <c r="C305" t="s">
        <v>833</v>
      </c>
      <c r="D305" t="s">
        <v>833</v>
      </c>
      <c r="E305" t="s">
        <v>833</v>
      </c>
    </row>
    <row r="306" spans="1:5">
      <c r="A306" t="s">
        <v>1325</v>
      </c>
      <c r="B306" t="s">
        <v>1326</v>
      </c>
      <c r="C306" t="s">
        <v>833</v>
      </c>
      <c r="D306" t="s">
        <v>834</v>
      </c>
      <c r="E306" t="s">
        <v>834</v>
      </c>
    </row>
    <row r="307" spans="1:5">
      <c r="A307" t="s">
        <v>1327</v>
      </c>
      <c r="B307" t="s">
        <v>1328</v>
      </c>
      <c r="C307" t="s">
        <v>833</v>
      </c>
      <c r="D307" t="s">
        <v>834</v>
      </c>
      <c r="E307" t="s">
        <v>833</v>
      </c>
    </row>
    <row r="308" spans="1:5">
      <c r="A308" t="s">
        <v>205</v>
      </c>
      <c r="B308" t="s">
        <v>204</v>
      </c>
      <c r="C308" t="s">
        <v>833</v>
      </c>
      <c r="D308" t="s">
        <v>834</v>
      </c>
      <c r="E308" t="s">
        <v>833</v>
      </c>
    </row>
    <row r="309" spans="1:5">
      <c r="A309" t="s">
        <v>691</v>
      </c>
      <c r="B309" t="s">
        <v>690</v>
      </c>
      <c r="C309" t="s">
        <v>833</v>
      </c>
      <c r="D309" t="s">
        <v>834</v>
      </c>
      <c r="E309" t="s">
        <v>833</v>
      </c>
    </row>
    <row r="310" spans="1:5">
      <c r="A310" t="s">
        <v>1329</v>
      </c>
      <c r="B310" t="s">
        <v>1330</v>
      </c>
      <c r="C310" t="s">
        <v>833</v>
      </c>
      <c r="D310" t="s">
        <v>834</v>
      </c>
      <c r="E310" t="s">
        <v>834</v>
      </c>
    </row>
    <row r="311" spans="1:5">
      <c r="A311" t="s">
        <v>1331</v>
      </c>
      <c r="B311" t="s">
        <v>1332</v>
      </c>
      <c r="C311" t="s">
        <v>833</v>
      </c>
      <c r="D311" t="s">
        <v>834</v>
      </c>
      <c r="E311" t="s">
        <v>833</v>
      </c>
    </row>
    <row r="312" spans="1:5">
      <c r="A312" t="s">
        <v>1333</v>
      </c>
      <c r="B312" t="s">
        <v>1334</v>
      </c>
      <c r="C312" t="s">
        <v>833</v>
      </c>
      <c r="D312" t="s">
        <v>834</v>
      </c>
      <c r="E312" t="s">
        <v>833</v>
      </c>
    </row>
    <row r="313" spans="1:5">
      <c r="A313" t="s">
        <v>1335</v>
      </c>
      <c r="B313" t="s">
        <v>1336</v>
      </c>
      <c r="C313" t="s">
        <v>833</v>
      </c>
      <c r="D313" t="s">
        <v>834</v>
      </c>
      <c r="E313" t="s">
        <v>833</v>
      </c>
    </row>
    <row r="314" spans="1:5">
      <c r="A314" t="s">
        <v>1337</v>
      </c>
      <c r="B314" t="s">
        <v>1338</v>
      </c>
      <c r="C314" t="s">
        <v>833</v>
      </c>
      <c r="D314" t="s">
        <v>834</v>
      </c>
      <c r="E314" t="s">
        <v>833</v>
      </c>
    </row>
    <row r="315" spans="1:5">
      <c r="A315" t="s">
        <v>1339</v>
      </c>
      <c r="B315" t="s">
        <v>1340</v>
      </c>
      <c r="C315" t="s">
        <v>833</v>
      </c>
      <c r="D315" t="s">
        <v>834</v>
      </c>
      <c r="E315" t="s">
        <v>833</v>
      </c>
    </row>
    <row r="316" spans="1:5">
      <c r="A316" t="s">
        <v>1341</v>
      </c>
      <c r="B316" t="s">
        <v>1342</v>
      </c>
      <c r="C316" t="s">
        <v>833</v>
      </c>
      <c r="D316" t="s">
        <v>834</v>
      </c>
      <c r="E316" t="s">
        <v>833</v>
      </c>
    </row>
    <row r="317" spans="1:5">
      <c r="A317" t="s">
        <v>1343</v>
      </c>
      <c r="B317" t="s">
        <v>1344</v>
      </c>
      <c r="C317" t="s">
        <v>833</v>
      </c>
      <c r="D317" t="s">
        <v>834</v>
      </c>
      <c r="E317" t="s">
        <v>834</v>
      </c>
    </row>
    <row r="318" spans="1:5">
      <c r="A318" t="s">
        <v>1345</v>
      </c>
      <c r="B318" t="s">
        <v>1346</v>
      </c>
      <c r="C318" t="s">
        <v>833</v>
      </c>
      <c r="D318" t="s">
        <v>834</v>
      </c>
      <c r="E318" t="s">
        <v>833</v>
      </c>
    </row>
    <row r="319" spans="1:5">
      <c r="A319" t="s">
        <v>1347</v>
      </c>
      <c r="B319" t="s">
        <v>1348</v>
      </c>
      <c r="C319" t="s">
        <v>833</v>
      </c>
      <c r="D319" t="s">
        <v>834</v>
      </c>
      <c r="E319" t="s">
        <v>833</v>
      </c>
    </row>
    <row r="320" spans="1:5">
      <c r="A320" t="s">
        <v>1349</v>
      </c>
      <c r="B320" t="s">
        <v>1350</v>
      </c>
      <c r="C320" t="s">
        <v>833</v>
      </c>
      <c r="D320" t="s">
        <v>834</v>
      </c>
      <c r="E320" t="s">
        <v>833</v>
      </c>
    </row>
    <row r="321" spans="1:5">
      <c r="A321" t="s">
        <v>1351</v>
      </c>
      <c r="B321" t="s">
        <v>1352</v>
      </c>
      <c r="C321" t="s">
        <v>833</v>
      </c>
      <c r="D321" t="s">
        <v>834</v>
      </c>
      <c r="E321" t="s">
        <v>833</v>
      </c>
    </row>
    <row r="322" spans="1:5">
      <c r="A322" t="s">
        <v>1353</v>
      </c>
      <c r="B322" t="s">
        <v>1354</v>
      </c>
      <c r="C322" t="s">
        <v>833</v>
      </c>
      <c r="D322" t="s">
        <v>834</v>
      </c>
      <c r="E322" t="s">
        <v>833</v>
      </c>
    </row>
    <row r="323" spans="1:5">
      <c r="A323" t="s">
        <v>1355</v>
      </c>
      <c r="B323" t="s">
        <v>1356</v>
      </c>
      <c r="C323" t="s">
        <v>833</v>
      </c>
      <c r="D323" t="s">
        <v>834</v>
      </c>
      <c r="E323" t="s">
        <v>833</v>
      </c>
    </row>
    <row r="324" spans="1:5">
      <c r="A324" t="s">
        <v>1357</v>
      </c>
      <c r="B324" t="s">
        <v>1358</v>
      </c>
      <c r="C324" t="s">
        <v>833</v>
      </c>
      <c r="D324" t="s">
        <v>834</v>
      </c>
      <c r="E324" t="s">
        <v>833</v>
      </c>
    </row>
    <row r="325" spans="1:5">
      <c r="A325" t="s">
        <v>1359</v>
      </c>
      <c r="B325" t="s">
        <v>1360</v>
      </c>
      <c r="C325" t="s">
        <v>833</v>
      </c>
      <c r="D325" t="s">
        <v>833</v>
      </c>
      <c r="E325" t="s">
        <v>833</v>
      </c>
    </row>
    <row r="326" spans="1:5">
      <c r="A326" t="s">
        <v>1361</v>
      </c>
      <c r="B326" t="s">
        <v>1362</v>
      </c>
      <c r="C326" t="s">
        <v>833</v>
      </c>
      <c r="D326" t="s">
        <v>834</v>
      </c>
      <c r="E326" t="s">
        <v>833</v>
      </c>
    </row>
    <row r="327" spans="1:5">
      <c r="A327" t="s">
        <v>1363</v>
      </c>
      <c r="B327" t="s">
        <v>1364</v>
      </c>
      <c r="C327" t="s">
        <v>833</v>
      </c>
      <c r="D327" t="s">
        <v>834</v>
      </c>
      <c r="E327" t="s">
        <v>833</v>
      </c>
    </row>
    <row r="328" spans="1:5">
      <c r="A328" t="s">
        <v>474</v>
      </c>
      <c r="B328" t="s">
        <v>473</v>
      </c>
      <c r="C328" t="s">
        <v>833</v>
      </c>
      <c r="D328" t="s">
        <v>833</v>
      </c>
      <c r="E328" t="s">
        <v>833</v>
      </c>
    </row>
    <row r="329" spans="1:5">
      <c r="A329" t="s">
        <v>390</v>
      </c>
      <c r="B329" t="s">
        <v>1365</v>
      </c>
      <c r="C329" t="s">
        <v>833</v>
      </c>
      <c r="D329" t="s">
        <v>834</v>
      </c>
      <c r="E329" t="s">
        <v>833</v>
      </c>
    </row>
    <row r="330" spans="1:5">
      <c r="A330" t="s">
        <v>278</v>
      </c>
      <c r="B330" t="s">
        <v>1366</v>
      </c>
      <c r="C330" t="s">
        <v>833</v>
      </c>
      <c r="D330" t="s">
        <v>834</v>
      </c>
      <c r="E330" t="s">
        <v>833</v>
      </c>
    </row>
    <row r="331" spans="1:5">
      <c r="A331" t="s">
        <v>1367</v>
      </c>
      <c r="B331" t="s">
        <v>1368</v>
      </c>
      <c r="C331" t="s">
        <v>833</v>
      </c>
      <c r="D331" t="s">
        <v>834</v>
      </c>
      <c r="E331" t="s">
        <v>833</v>
      </c>
    </row>
    <row r="332" spans="1:5">
      <c r="A332" t="s">
        <v>1369</v>
      </c>
      <c r="B332" t="s">
        <v>1370</v>
      </c>
      <c r="C332" t="s">
        <v>833</v>
      </c>
      <c r="D332" t="s">
        <v>834</v>
      </c>
      <c r="E332" t="s">
        <v>833</v>
      </c>
    </row>
    <row r="333" spans="1:5">
      <c r="A333" t="s">
        <v>1371</v>
      </c>
      <c r="B333" t="s">
        <v>1372</v>
      </c>
      <c r="C333" t="s">
        <v>833</v>
      </c>
      <c r="D333" t="s">
        <v>834</v>
      </c>
      <c r="E333" t="s">
        <v>833</v>
      </c>
    </row>
    <row r="334" spans="1:5">
      <c r="A334" t="s">
        <v>1373</v>
      </c>
      <c r="B334" t="s">
        <v>1374</v>
      </c>
      <c r="C334" t="s">
        <v>833</v>
      </c>
      <c r="D334" t="s">
        <v>833</v>
      </c>
      <c r="E334" t="s">
        <v>833</v>
      </c>
    </row>
    <row r="335" spans="1:5">
      <c r="A335" t="s">
        <v>449</v>
      </c>
      <c r="B335" t="s">
        <v>1375</v>
      </c>
      <c r="C335" t="s">
        <v>833</v>
      </c>
      <c r="D335" t="s">
        <v>833</v>
      </c>
      <c r="E335" t="s">
        <v>833</v>
      </c>
    </row>
    <row r="336" spans="1:5">
      <c r="A336" t="s">
        <v>340</v>
      </c>
      <c r="B336" t="s">
        <v>339</v>
      </c>
      <c r="C336" t="s">
        <v>833</v>
      </c>
      <c r="D336" t="s">
        <v>833</v>
      </c>
      <c r="E336" t="s">
        <v>833</v>
      </c>
    </row>
    <row r="337" spans="1:5">
      <c r="A337" t="s">
        <v>1376</v>
      </c>
      <c r="B337" t="s">
        <v>1377</v>
      </c>
      <c r="C337" t="s">
        <v>833</v>
      </c>
      <c r="D337" t="s">
        <v>834</v>
      </c>
      <c r="E337" t="s">
        <v>833</v>
      </c>
    </row>
    <row r="338" spans="1:5">
      <c r="A338" t="s">
        <v>1378</v>
      </c>
      <c r="B338" t="s">
        <v>1379</v>
      </c>
      <c r="C338" t="s">
        <v>833</v>
      </c>
      <c r="D338" t="s">
        <v>834</v>
      </c>
      <c r="E338" t="s">
        <v>833</v>
      </c>
    </row>
    <row r="339" spans="1:5">
      <c r="A339" t="s">
        <v>1380</v>
      </c>
      <c r="B339" t="s">
        <v>1381</v>
      </c>
      <c r="C339" t="s">
        <v>833</v>
      </c>
      <c r="D339" t="s">
        <v>834</v>
      </c>
      <c r="E339" t="s">
        <v>833</v>
      </c>
    </row>
    <row r="340" spans="1:5">
      <c r="A340" t="s">
        <v>398</v>
      </c>
      <c r="B340" t="s">
        <v>1382</v>
      </c>
      <c r="C340" t="s">
        <v>833</v>
      </c>
      <c r="D340" t="s">
        <v>834</v>
      </c>
      <c r="E340" t="s">
        <v>833</v>
      </c>
    </row>
    <row r="341" spans="1:5">
      <c r="A341" t="s">
        <v>137</v>
      </c>
      <c r="B341" t="s">
        <v>136</v>
      </c>
      <c r="C341" t="s">
        <v>833</v>
      </c>
      <c r="D341" t="s">
        <v>833</v>
      </c>
      <c r="E341" t="s">
        <v>833</v>
      </c>
    </row>
    <row r="342" spans="1:5">
      <c r="A342" t="s">
        <v>581</v>
      </c>
      <c r="B342" t="s">
        <v>1383</v>
      </c>
      <c r="C342" t="s">
        <v>833</v>
      </c>
      <c r="D342" t="s">
        <v>834</v>
      </c>
      <c r="E342" t="s">
        <v>834</v>
      </c>
    </row>
    <row r="343" spans="1:5">
      <c r="A343" t="s">
        <v>147</v>
      </c>
      <c r="B343" t="s">
        <v>1384</v>
      </c>
      <c r="C343" t="s">
        <v>833</v>
      </c>
      <c r="D343" t="s">
        <v>833</v>
      </c>
      <c r="E343" t="s">
        <v>833</v>
      </c>
    </row>
    <row r="344" spans="1:5">
      <c r="A344" t="s">
        <v>1385</v>
      </c>
      <c r="B344" t="s">
        <v>1386</v>
      </c>
      <c r="C344" t="s">
        <v>833</v>
      </c>
      <c r="D344" t="s">
        <v>833</v>
      </c>
      <c r="E344" t="s">
        <v>833</v>
      </c>
    </row>
    <row r="345" spans="1:5">
      <c r="A345" t="s">
        <v>1387</v>
      </c>
      <c r="B345" t="s">
        <v>1388</v>
      </c>
      <c r="C345" t="s">
        <v>833</v>
      </c>
      <c r="D345" t="s">
        <v>834</v>
      </c>
      <c r="E345" t="s">
        <v>833</v>
      </c>
    </row>
    <row r="346" spans="1:5">
      <c r="A346" t="s">
        <v>1389</v>
      </c>
      <c r="B346" t="s">
        <v>1390</v>
      </c>
      <c r="C346" t="s">
        <v>833</v>
      </c>
      <c r="D346" t="s">
        <v>834</v>
      </c>
      <c r="E346" t="s">
        <v>833</v>
      </c>
    </row>
    <row r="347" spans="1:5">
      <c r="A347" t="s">
        <v>71</v>
      </c>
      <c r="B347" t="s">
        <v>70</v>
      </c>
      <c r="C347" t="s">
        <v>833</v>
      </c>
      <c r="D347" t="s">
        <v>834</v>
      </c>
      <c r="E347" t="s">
        <v>833</v>
      </c>
    </row>
    <row r="348" spans="1:5">
      <c r="A348" t="s">
        <v>1391</v>
      </c>
      <c r="B348" t="s">
        <v>1392</v>
      </c>
      <c r="C348" t="s">
        <v>833</v>
      </c>
      <c r="D348" t="s">
        <v>833</v>
      </c>
      <c r="E348" t="s">
        <v>833</v>
      </c>
    </row>
    <row r="349" spans="1:5">
      <c r="A349" t="s">
        <v>1393</v>
      </c>
      <c r="B349" t="s">
        <v>1394</v>
      </c>
      <c r="C349" t="s">
        <v>833</v>
      </c>
      <c r="D349" t="s">
        <v>834</v>
      </c>
      <c r="E349" t="s">
        <v>833</v>
      </c>
    </row>
    <row r="350" spans="1:5">
      <c r="A350" t="s">
        <v>1395</v>
      </c>
      <c r="B350" t="s">
        <v>1396</v>
      </c>
      <c r="C350" t="s">
        <v>833</v>
      </c>
      <c r="D350" t="s">
        <v>834</v>
      </c>
      <c r="E350" t="s">
        <v>833</v>
      </c>
    </row>
    <row r="351" spans="1:5">
      <c r="A351" t="s">
        <v>79</v>
      </c>
      <c r="B351" t="s">
        <v>78</v>
      </c>
      <c r="C351" t="s">
        <v>833</v>
      </c>
      <c r="D351" t="s">
        <v>833</v>
      </c>
      <c r="E351" t="s">
        <v>833</v>
      </c>
    </row>
    <row r="352" spans="1:5">
      <c r="A352" t="s">
        <v>303</v>
      </c>
      <c r="B352" t="s">
        <v>1397</v>
      </c>
      <c r="C352" t="s">
        <v>833</v>
      </c>
      <c r="D352" t="s">
        <v>833</v>
      </c>
      <c r="E352" t="s">
        <v>833</v>
      </c>
    </row>
    <row r="353" spans="1:5">
      <c r="A353" t="s">
        <v>1398</v>
      </c>
      <c r="B353" t="s">
        <v>1399</v>
      </c>
      <c r="C353" t="s">
        <v>833</v>
      </c>
      <c r="D353" t="s">
        <v>834</v>
      </c>
      <c r="E353" t="s">
        <v>833</v>
      </c>
    </row>
    <row r="354" spans="1:5">
      <c r="A354" t="s">
        <v>608</v>
      </c>
      <c r="B354" t="s">
        <v>1400</v>
      </c>
      <c r="C354" t="s">
        <v>833</v>
      </c>
      <c r="D354" t="s">
        <v>834</v>
      </c>
      <c r="E354" t="s">
        <v>833</v>
      </c>
    </row>
    <row r="355" spans="1:5">
      <c r="A355" t="s">
        <v>1401</v>
      </c>
      <c r="B355" t="s">
        <v>1402</v>
      </c>
      <c r="C355" t="s">
        <v>833</v>
      </c>
      <c r="D355" t="s">
        <v>834</v>
      </c>
      <c r="E355" t="s">
        <v>833</v>
      </c>
    </row>
    <row r="356" spans="1:5">
      <c r="A356" t="s">
        <v>1403</v>
      </c>
      <c r="B356" t="s">
        <v>1404</v>
      </c>
      <c r="C356" t="s">
        <v>833</v>
      </c>
      <c r="D356" t="s">
        <v>834</v>
      </c>
      <c r="E356" t="s">
        <v>833</v>
      </c>
    </row>
    <row r="357" spans="1:5">
      <c r="A357" t="s">
        <v>1405</v>
      </c>
      <c r="B357" t="s">
        <v>1406</v>
      </c>
      <c r="C357" t="s">
        <v>833</v>
      </c>
      <c r="D357" t="s">
        <v>834</v>
      </c>
      <c r="E357" t="s">
        <v>833</v>
      </c>
    </row>
    <row r="358" spans="1:5">
      <c r="A358" t="s">
        <v>1407</v>
      </c>
      <c r="B358" t="s">
        <v>1408</v>
      </c>
      <c r="C358" t="s">
        <v>833</v>
      </c>
      <c r="D358" t="s">
        <v>834</v>
      </c>
      <c r="E358" t="s">
        <v>833</v>
      </c>
    </row>
    <row r="359" spans="1:5">
      <c r="A359" t="s">
        <v>1409</v>
      </c>
      <c r="B359" t="s">
        <v>1410</v>
      </c>
      <c r="C359" t="s">
        <v>833</v>
      </c>
      <c r="D359" t="s">
        <v>834</v>
      </c>
      <c r="E359" t="s">
        <v>833</v>
      </c>
    </row>
    <row r="360" spans="1:5">
      <c r="A360" t="s">
        <v>1411</v>
      </c>
      <c r="B360" t="s">
        <v>1412</v>
      </c>
      <c r="C360" t="s">
        <v>833</v>
      </c>
      <c r="D360" t="s">
        <v>834</v>
      </c>
      <c r="E360" t="s">
        <v>833</v>
      </c>
    </row>
    <row r="361" spans="1:5">
      <c r="A361" t="s">
        <v>762</v>
      </c>
      <c r="B361" t="s">
        <v>1413</v>
      </c>
      <c r="C361" t="s">
        <v>833</v>
      </c>
      <c r="D361" t="s">
        <v>834</v>
      </c>
      <c r="E361" t="s">
        <v>833</v>
      </c>
    </row>
    <row r="362" spans="1:5">
      <c r="A362" t="s">
        <v>1414</v>
      </c>
      <c r="B362" t="s">
        <v>1415</v>
      </c>
      <c r="C362" t="s">
        <v>833</v>
      </c>
      <c r="D362" t="s">
        <v>834</v>
      </c>
      <c r="E362" t="s">
        <v>833</v>
      </c>
    </row>
    <row r="363" spans="1:5">
      <c r="A363" t="s">
        <v>322</v>
      </c>
      <c r="B363" t="s">
        <v>1416</v>
      </c>
      <c r="C363" t="s">
        <v>833</v>
      </c>
      <c r="D363" t="s">
        <v>833</v>
      </c>
      <c r="E363" t="s">
        <v>833</v>
      </c>
    </row>
    <row r="364" spans="1:5">
      <c r="A364" t="s">
        <v>1417</v>
      </c>
      <c r="B364" t="s">
        <v>1418</v>
      </c>
      <c r="C364" t="s">
        <v>833</v>
      </c>
      <c r="D364" t="s">
        <v>833</v>
      </c>
      <c r="E364" t="s">
        <v>833</v>
      </c>
    </row>
    <row r="365" spans="1:5">
      <c r="A365" t="s">
        <v>272</v>
      </c>
      <c r="B365" t="s">
        <v>1419</v>
      </c>
      <c r="C365" t="s">
        <v>833</v>
      </c>
      <c r="D365" t="s">
        <v>834</v>
      </c>
      <c r="E365" t="s">
        <v>833</v>
      </c>
    </row>
    <row r="366" spans="1:5">
      <c r="A366" t="s">
        <v>1420</v>
      </c>
      <c r="B366" t="s">
        <v>1421</v>
      </c>
      <c r="C366" t="s">
        <v>833</v>
      </c>
      <c r="D366" t="s">
        <v>834</v>
      </c>
      <c r="E366" t="s">
        <v>833</v>
      </c>
    </row>
    <row r="367" spans="1:5">
      <c r="A367" t="s">
        <v>1422</v>
      </c>
      <c r="B367" t="s">
        <v>1423</v>
      </c>
      <c r="C367" t="s">
        <v>833</v>
      </c>
      <c r="D367" t="s">
        <v>834</v>
      </c>
      <c r="E367" t="s">
        <v>833</v>
      </c>
    </row>
    <row r="368" spans="1:5">
      <c r="A368" t="s">
        <v>1424</v>
      </c>
      <c r="B368" t="s">
        <v>1425</v>
      </c>
      <c r="C368" t="s">
        <v>833</v>
      </c>
      <c r="D368" t="s">
        <v>833</v>
      </c>
      <c r="E368" t="s">
        <v>833</v>
      </c>
    </row>
    <row r="369" spans="1:5">
      <c r="A369" t="s">
        <v>33</v>
      </c>
      <c r="B369" t="s">
        <v>32</v>
      </c>
      <c r="C369" t="s">
        <v>833</v>
      </c>
      <c r="D369" t="s">
        <v>833</v>
      </c>
      <c r="E369" t="s">
        <v>833</v>
      </c>
    </row>
    <row r="370" spans="1:5">
      <c r="A370" t="s">
        <v>1426</v>
      </c>
      <c r="B370" t="s">
        <v>1427</v>
      </c>
      <c r="C370" t="s">
        <v>833</v>
      </c>
      <c r="D370" t="s">
        <v>834</v>
      </c>
      <c r="E370" t="s">
        <v>833</v>
      </c>
    </row>
    <row r="371" spans="1:5">
      <c r="A371" t="s">
        <v>299</v>
      </c>
      <c r="B371" t="s">
        <v>1428</v>
      </c>
      <c r="C371" t="s">
        <v>833</v>
      </c>
      <c r="D371" t="s">
        <v>833</v>
      </c>
      <c r="E371" t="s">
        <v>833</v>
      </c>
    </row>
    <row r="372" spans="1:5">
      <c r="A372" t="s">
        <v>326</v>
      </c>
      <c r="B372" t="s">
        <v>325</v>
      </c>
      <c r="C372" t="s">
        <v>833</v>
      </c>
      <c r="D372" t="s">
        <v>833</v>
      </c>
      <c r="E372" t="s">
        <v>833</v>
      </c>
    </row>
    <row r="373" spans="1:5">
      <c r="A373" t="s">
        <v>1429</v>
      </c>
      <c r="B373" t="s">
        <v>1430</v>
      </c>
      <c r="C373" t="s">
        <v>833</v>
      </c>
      <c r="D373" t="s">
        <v>834</v>
      </c>
      <c r="E373" t="s">
        <v>834</v>
      </c>
    </row>
    <row r="374" spans="1:5">
      <c r="A374" t="s">
        <v>480</v>
      </c>
      <c r="B374" t="s">
        <v>1431</v>
      </c>
      <c r="C374" t="s">
        <v>833</v>
      </c>
      <c r="D374" t="s">
        <v>833</v>
      </c>
      <c r="E374" t="s">
        <v>833</v>
      </c>
    </row>
    <row r="375" spans="1:5">
      <c r="A375" t="s">
        <v>1432</v>
      </c>
      <c r="B375" t="s">
        <v>1433</v>
      </c>
      <c r="C375" t="s">
        <v>833</v>
      </c>
      <c r="D375" t="s">
        <v>834</v>
      </c>
      <c r="E375" t="s">
        <v>833</v>
      </c>
    </row>
    <row r="376" spans="1:5">
      <c r="A376" t="s">
        <v>754</v>
      </c>
      <c r="B376" t="s">
        <v>1434</v>
      </c>
      <c r="C376" t="s">
        <v>833</v>
      </c>
      <c r="D376" t="s">
        <v>833</v>
      </c>
      <c r="E376" t="s">
        <v>833</v>
      </c>
    </row>
    <row r="377" spans="1:5">
      <c r="A377" t="s">
        <v>600</v>
      </c>
      <c r="B377" t="s">
        <v>599</v>
      </c>
      <c r="C377" t="s">
        <v>833</v>
      </c>
      <c r="D377" t="s">
        <v>834</v>
      </c>
      <c r="E377" t="s">
        <v>833</v>
      </c>
    </row>
    <row r="378" spans="1:5">
      <c r="A378" t="s">
        <v>618</v>
      </c>
      <c r="B378" t="s">
        <v>1435</v>
      </c>
      <c r="C378" t="s">
        <v>833</v>
      </c>
      <c r="D378" t="s">
        <v>833</v>
      </c>
      <c r="E378" t="s">
        <v>833</v>
      </c>
    </row>
    <row r="379" spans="1:5">
      <c r="A379" t="s">
        <v>1436</v>
      </c>
      <c r="B379" t="s">
        <v>1437</v>
      </c>
      <c r="C379" t="s">
        <v>833</v>
      </c>
      <c r="D379" t="s">
        <v>834</v>
      </c>
      <c r="E379" t="s">
        <v>833</v>
      </c>
    </row>
    <row r="380" spans="1:5">
      <c r="A380" t="s">
        <v>1438</v>
      </c>
      <c r="B380" t="s">
        <v>1439</v>
      </c>
      <c r="C380" t="s">
        <v>833</v>
      </c>
      <c r="D380" t="s">
        <v>834</v>
      </c>
      <c r="E380" t="s">
        <v>833</v>
      </c>
    </row>
    <row r="381" spans="1:5">
      <c r="A381" t="s">
        <v>782</v>
      </c>
      <c r="B381" t="s">
        <v>1440</v>
      </c>
      <c r="C381" t="s">
        <v>833</v>
      </c>
      <c r="D381" t="s">
        <v>833</v>
      </c>
      <c r="E381" t="s">
        <v>833</v>
      </c>
    </row>
    <row r="382" spans="1:5">
      <c r="A382" t="s">
        <v>1441</v>
      </c>
      <c r="B382" t="s">
        <v>1442</v>
      </c>
      <c r="C382" t="s">
        <v>833</v>
      </c>
      <c r="D382" t="s">
        <v>834</v>
      </c>
      <c r="E382" t="s">
        <v>833</v>
      </c>
    </row>
    <row r="383" spans="1:5">
      <c r="A383" t="s">
        <v>1443</v>
      </c>
      <c r="B383" t="s">
        <v>1444</v>
      </c>
      <c r="C383" t="s">
        <v>833</v>
      </c>
      <c r="D383" t="s">
        <v>834</v>
      </c>
      <c r="E383" t="s">
        <v>833</v>
      </c>
    </row>
    <row r="384" spans="1:5">
      <c r="A384" t="s">
        <v>1445</v>
      </c>
      <c r="B384" t="s">
        <v>1446</v>
      </c>
      <c r="C384" t="s">
        <v>833</v>
      </c>
      <c r="D384" t="s">
        <v>834</v>
      </c>
      <c r="E384" t="s">
        <v>833</v>
      </c>
    </row>
    <row r="385" spans="1:5">
      <c r="A385" t="s">
        <v>199</v>
      </c>
      <c r="B385" t="s">
        <v>1447</v>
      </c>
      <c r="C385" t="s">
        <v>833</v>
      </c>
      <c r="D385" t="s">
        <v>833</v>
      </c>
      <c r="E385" t="s">
        <v>833</v>
      </c>
    </row>
    <row r="386" spans="1:5">
      <c r="A386" t="s">
        <v>1448</v>
      </c>
      <c r="B386" t="s">
        <v>1449</v>
      </c>
      <c r="C386" t="s">
        <v>833</v>
      </c>
      <c r="D386" t="s">
        <v>834</v>
      </c>
      <c r="E386" t="s">
        <v>833</v>
      </c>
    </row>
    <row r="387" spans="1:5">
      <c r="A387" t="s">
        <v>1450</v>
      </c>
      <c r="B387" t="s">
        <v>1451</v>
      </c>
      <c r="C387" t="s">
        <v>833</v>
      </c>
      <c r="D387" t="s">
        <v>833</v>
      </c>
      <c r="E387" t="s">
        <v>833</v>
      </c>
    </row>
    <row r="388" spans="1:5">
      <c r="A388" t="s">
        <v>220</v>
      </c>
      <c r="B388" t="s">
        <v>219</v>
      </c>
      <c r="C388" t="s">
        <v>833</v>
      </c>
      <c r="D388" t="s">
        <v>833</v>
      </c>
      <c r="E388" t="s">
        <v>833</v>
      </c>
    </row>
    <row r="389" spans="1:5">
      <c r="A389" t="s">
        <v>416</v>
      </c>
      <c r="B389" t="s">
        <v>415</v>
      </c>
      <c r="C389" t="s">
        <v>833</v>
      </c>
      <c r="D389" t="s">
        <v>834</v>
      </c>
      <c r="E389" t="s">
        <v>833</v>
      </c>
    </row>
    <row r="390" spans="1:5">
      <c r="A390" t="s">
        <v>1452</v>
      </c>
      <c r="B390" t="s">
        <v>1453</v>
      </c>
      <c r="C390" t="s">
        <v>833</v>
      </c>
      <c r="D390" t="s">
        <v>834</v>
      </c>
      <c r="E390" t="s">
        <v>833</v>
      </c>
    </row>
    <row r="391" spans="1:5">
      <c r="A391" t="s">
        <v>207</v>
      </c>
      <c r="B391" t="s">
        <v>206</v>
      </c>
      <c r="C391" t="s">
        <v>833</v>
      </c>
      <c r="D391" t="s">
        <v>834</v>
      </c>
      <c r="E391" t="s">
        <v>833</v>
      </c>
    </row>
    <row r="392" spans="1:5">
      <c r="A392" t="s">
        <v>1454</v>
      </c>
      <c r="B392" t="s">
        <v>1455</v>
      </c>
      <c r="C392" t="s">
        <v>833</v>
      </c>
      <c r="D392" t="s">
        <v>834</v>
      </c>
      <c r="E392" t="s">
        <v>833</v>
      </c>
    </row>
    <row r="393" spans="1:5">
      <c r="A393" t="s">
        <v>242</v>
      </c>
      <c r="B393" t="s">
        <v>241</v>
      </c>
      <c r="C393" t="s">
        <v>833</v>
      </c>
      <c r="D393" t="s">
        <v>834</v>
      </c>
      <c r="E393" t="s">
        <v>833</v>
      </c>
    </row>
    <row r="394" spans="1:5">
      <c r="A394" t="s">
        <v>1456</v>
      </c>
      <c r="B394" t="s">
        <v>1457</v>
      </c>
      <c r="C394" t="s">
        <v>833</v>
      </c>
      <c r="D394" t="s">
        <v>834</v>
      </c>
      <c r="E394" t="s">
        <v>833</v>
      </c>
    </row>
    <row r="395" spans="1:5">
      <c r="A395" t="s">
        <v>626</v>
      </c>
      <c r="B395" t="s">
        <v>1458</v>
      </c>
      <c r="C395" t="s">
        <v>833</v>
      </c>
      <c r="D395" t="s">
        <v>834</v>
      </c>
      <c r="E395" t="s">
        <v>833</v>
      </c>
    </row>
    <row r="396" spans="1:5">
      <c r="A396" t="s">
        <v>251</v>
      </c>
      <c r="B396" t="s">
        <v>1459</v>
      </c>
      <c r="C396" t="s">
        <v>833</v>
      </c>
      <c r="D396" t="s">
        <v>833</v>
      </c>
      <c r="E396" t="s">
        <v>833</v>
      </c>
    </row>
    <row r="397" spans="1:5">
      <c r="A397" t="s">
        <v>414</v>
      </c>
      <c r="B397" t="s">
        <v>413</v>
      </c>
      <c r="C397" t="s">
        <v>833</v>
      </c>
      <c r="D397" t="s">
        <v>833</v>
      </c>
      <c r="E397" t="s">
        <v>833</v>
      </c>
    </row>
    <row r="398" spans="1:5">
      <c r="A398" t="s">
        <v>1460</v>
      </c>
      <c r="B398" t="s">
        <v>1461</v>
      </c>
      <c r="C398" t="s">
        <v>833</v>
      </c>
      <c r="D398" t="s">
        <v>834</v>
      </c>
      <c r="E398" t="s">
        <v>833</v>
      </c>
    </row>
    <row r="399" spans="1:5">
      <c r="A399" t="s">
        <v>610</v>
      </c>
      <c r="B399" t="s">
        <v>1462</v>
      </c>
      <c r="C399" t="s">
        <v>833</v>
      </c>
      <c r="D399" t="s">
        <v>833</v>
      </c>
      <c r="E399" t="s">
        <v>833</v>
      </c>
    </row>
    <row r="400" spans="1:5">
      <c r="A400" t="s">
        <v>1463</v>
      </c>
      <c r="B400" t="s">
        <v>1464</v>
      </c>
      <c r="C400" t="s">
        <v>833</v>
      </c>
      <c r="D400" t="s">
        <v>834</v>
      </c>
      <c r="E400" t="s">
        <v>833</v>
      </c>
    </row>
    <row r="401" spans="1:5">
      <c r="A401" t="s">
        <v>557</v>
      </c>
      <c r="B401" t="s">
        <v>1465</v>
      </c>
      <c r="C401" t="s">
        <v>833</v>
      </c>
      <c r="D401" t="s">
        <v>833</v>
      </c>
      <c r="E401" t="s">
        <v>833</v>
      </c>
    </row>
    <row r="402" spans="1:5">
      <c r="A402" t="s">
        <v>1466</v>
      </c>
      <c r="B402" t="s">
        <v>1467</v>
      </c>
      <c r="C402" t="s">
        <v>833</v>
      </c>
      <c r="D402" t="s">
        <v>834</v>
      </c>
      <c r="E402" t="s">
        <v>833</v>
      </c>
    </row>
    <row r="403" spans="1:5">
      <c r="A403" t="s">
        <v>1468</v>
      </c>
      <c r="B403" t="s">
        <v>1469</v>
      </c>
      <c r="C403" t="s">
        <v>833</v>
      </c>
      <c r="D403" t="s">
        <v>834</v>
      </c>
      <c r="E403" t="s">
        <v>833</v>
      </c>
    </row>
    <row r="404" spans="1:5">
      <c r="A404" t="s">
        <v>1470</v>
      </c>
      <c r="B404" t="s">
        <v>1471</v>
      </c>
      <c r="C404" t="s">
        <v>833</v>
      </c>
      <c r="D404" t="s">
        <v>834</v>
      </c>
      <c r="E404" t="s">
        <v>833</v>
      </c>
    </row>
    <row r="405" spans="1:5">
      <c r="A405" t="s">
        <v>1472</v>
      </c>
      <c r="B405" t="s">
        <v>1473</v>
      </c>
      <c r="C405" t="s">
        <v>833</v>
      </c>
      <c r="D405" t="s">
        <v>834</v>
      </c>
      <c r="E405" t="s">
        <v>833</v>
      </c>
    </row>
    <row r="406" spans="1:5">
      <c r="A406" t="s">
        <v>1474</v>
      </c>
      <c r="B406" t="s">
        <v>1475</v>
      </c>
      <c r="C406" t="s">
        <v>833</v>
      </c>
      <c r="D406" t="s">
        <v>834</v>
      </c>
      <c r="E406" t="s">
        <v>833</v>
      </c>
    </row>
    <row r="407" spans="1:5">
      <c r="A407" t="s">
        <v>1476</v>
      </c>
      <c r="B407" t="s">
        <v>1477</v>
      </c>
      <c r="C407" t="s">
        <v>833</v>
      </c>
      <c r="D407" t="s">
        <v>833</v>
      </c>
      <c r="E407" t="s">
        <v>833</v>
      </c>
    </row>
    <row r="408" spans="1:5">
      <c r="A408" t="s">
        <v>673</v>
      </c>
      <c r="B408" t="s">
        <v>672</v>
      </c>
      <c r="C408" t="s">
        <v>833</v>
      </c>
      <c r="D408" t="s">
        <v>834</v>
      </c>
      <c r="E408" t="s">
        <v>833</v>
      </c>
    </row>
    <row r="409" spans="1:5">
      <c r="A409" t="s">
        <v>644</v>
      </c>
      <c r="B409" t="s">
        <v>1478</v>
      </c>
      <c r="C409" t="s">
        <v>833</v>
      </c>
      <c r="D409" t="s">
        <v>834</v>
      </c>
      <c r="E409" t="s">
        <v>833</v>
      </c>
    </row>
    <row r="410" spans="1:5">
      <c r="A410" t="s">
        <v>1479</v>
      </c>
      <c r="B410" t="s">
        <v>1480</v>
      </c>
      <c r="C410" t="s">
        <v>833</v>
      </c>
      <c r="D410" t="s">
        <v>834</v>
      </c>
      <c r="E410" t="s">
        <v>833</v>
      </c>
    </row>
    <row r="411" spans="1:5">
      <c r="A411" t="s">
        <v>794</v>
      </c>
      <c r="B411" t="s">
        <v>1481</v>
      </c>
      <c r="C411" t="s">
        <v>833</v>
      </c>
      <c r="D411" t="s">
        <v>834</v>
      </c>
      <c r="E411" t="s">
        <v>833</v>
      </c>
    </row>
    <row r="412" spans="1:5">
      <c r="A412" t="s">
        <v>1482</v>
      </c>
      <c r="B412" t="s">
        <v>1483</v>
      </c>
      <c r="C412" t="s">
        <v>833</v>
      </c>
      <c r="D412" t="s">
        <v>834</v>
      </c>
      <c r="E412" t="s">
        <v>833</v>
      </c>
    </row>
    <row r="413" spans="1:5">
      <c r="A413" t="s">
        <v>1484</v>
      </c>
      <c r="B413" t="s">
        <v>1485</v>
      </c>
      <c r="C413" t="s">
        <v>833</v>
      </c>
      <c r="D413" t="s">
        <v>834</v>
      </c>
      <c r="E413" t="s">
        <v>833</v>
      </c>
    </row>
    <row r="414" spans="1:5">
      <c r="A414" t="s">
        <v>1486</v>
      </c>
      <c r="B414" t="s">
        <v>1487</v>
      </c>
      <c r="C414" t="s">
        <v>833</v>
      </c>
      <c r="D414" t="s">
        <v>833</v>
      </c>
      <c r="E414" t="s">
        <v>833</v>
      </c>
    </row>
    <row r="415" spans="1:5">
      <c r="A415" t="s">
        <v>1488</v>
      </c>
      <c r="B415" t="s">
        <v>1489</v>
      </c>
      <c r="C415" t="s">
        <v>833</v>
      </c>
      <c r="D415" t="s">
        <v>834</v>
      </c>
      <c r="E415" t="s">
        <v>833</v>
      </c>
    </row>
    <row r="416" spans="1:5">
      <c r="A416" t="s">
        <v>702</v>
      </c>
      <c r="B416" t="s">
        <v>1490</v>
      </c>
      <c r="C416" t="s">
        <v>833</v>
      </c>
      <c r="D416" t="s">
        <v>834</v>
      </c>
      <c r="E416" t="s">
        <v>833</v>
      </c>
    </row>
    <row r="417" spans="1:5">
      <c r="A417" t="s">
        <v>547</v>
      </c>
      <c r="B417" t="s">
        <v>1491</v>
      </c>
      <c r="C417" t="s">
        <v>833</v>
      </c>
      <c r="D417" t="s">
        <v>833</v>
      </c>
      <c r="E417" t="s">
        <v>833</v>
      </c>
    </row>
    <row r="418" spans="1:5">
      <c r="A418" t="s">
        <v>526</v>
      </c>
      <c r="B418" t="s">
        <v>1492</v>
      </c>
      <c r="C418" t="s">
        <v>833</v>
      </c>
      <c r="D418" t="s">
        <v>834</v>
      </c>
      <c r="E418" t="s">
        <v>833</v>
      </c>
    </row>
    <row r="419" spans="1:5">
      <c r="A419" t="s">
        <v>796</v>
      </c>
      <c r="B419" t="s">
        <v>797</v>
      </c>
      <c r="C419" t="s">
        <v>833</v>
      </c>
      <c r="D419" t="s">
        <v>834</v>
      </c>
      <c r="E419" t="s">
        <v>834</v>
      </c>
    </row>
    <row r="420" spans="1:5">
      <c r="A420" t="s">
        <v>344</v>
      </c>
      <c r="B420" t="s">
        <v>343</v>
      </c>
      <c r="C420" t="s">
        <v>833</v>
      </c>
      <c r="D420" t="s">
        <v>833</v>
      </c>
      <c r="E420" t="s">
        <v>833</v>
      </c>
    </row>
    <row r="421" spans="1:5">
      <c r="A421" t="s">
        <v>508</v>
      </c>
      <c r="B421" t="s">
        <v>507</v>
      </c>
      <c r="C421" t="s">
        <v>833</v>
      </c>
      <c r="D421" t="s">
        <v>833</v>
      </c>
      <c r="E421" t="s">
        <v>833</v>
      </c>
    </row>
    <row r="422" spans="1:5">
      <c r="A422" t="s">
        <v>1493</v>
      </c>
      <c r="B422" t="s">
        <v>1494</v>
      </c>
      <c r="C422" t="s">
        <v>833</v>
      </c>
      <c r="D422" t="s">
        <v>834</v>
      </c>
      <c r="E422" t="s">
        <v>833</v>
      </c>
    </row>
    <row r="423" spans="1:5">
      <c r="A423" t="s">
        <v>579</v>
      </c>
      <c r="B423" t="s">
        <v>1495</v>
      </c>
      <c r="C423" t="s">
        <v>833</v>
      </c>
      <c r="D423" t="s">
        <v>833</v>
      </c>
      <c r="E423" t="s">
        <v>833</v>
      </c>
    </row>
    <row r="424" spans="1:5">
      <c r="A424" t="s">
        <v>1496</v>
      </c>
      <c r="B424" t="s">
        <v>1497</v>
      </c>
      <c r="C424" t="s">
        <v>833</v>
      </c>
      <c r="D424" t="s">
        <v>833</v>
      </c>
      <c r="E424" t="s">
        <v>833</v>
      </c>
    </row>
    <row r="425" spans="1:5">
      <c r="A425" t="s">
        <v>1498</v>
      </c>
      <c r="B425" t="s">
        <v>1499</v>
      </c>
      <c r="C425" t="s">
        <v>833</v>
      </c>
      <c r="D425" t="s">
        <v>834</v>
      </c>
      <c r="E425" t="s">
        <v>833</v>
      </c>
    </row>
    <row r="426" spans="1:5">
      <c r="A426" t="s">
        <v>1500</v>
      </c>
      <c r="B426" t="s">
        <v>1501</v>
      </c>
      <c r="C426" t="s">
        <v>833</v>
      </c>
      <c r="D426" t="s">
        <v>834</v>
      </c>
      <c r="E426" t="s">
        <v>833</v>
      </c>
    </row>
    <row r="427" spans="1:5">
      <c r="A427" t="s">
        <v>624</v>
      </c>
      <c r="B427" t="s">
        <v>1502</v>
      </c>
      <c r="C427" t="s">
        <v>833</v>
      </c>
      <c r="D427" t="s">
        <v>833</v>
      </c>
      <c r="E427" t="s">
        <v>833</v>
      </c>
    </row>
    <row r="428" spans="1:5">
      <c r="A428" t="s">
        <v>1503</v>
      </c>
      <c r="B428" t="s">
        <v>1504</v>
      </c>
      <c r="C428" t="s">
        <v>833</v>
      </c>
      <c r="D428" t="s">
        <v>834</v>
      </c>
      <c r="E428" t="s">
        <v>833</v>
      </c>
    </row>
    <row r="429" spans="1:5">
      <c r="A429" t="s">
        <v>1505</v>
      </c>
      <c r="B429" t="s">
        <v>1506</v>
      </c>
      <c r="C429" t="s">
        <v>833</v>
      </c>
      <c r="D429" t="s">
        <v>834</v>
      </c>
      <c r="E429" t="s">
        <v>833</v>
      </c>
    </row>
    <row r="430" spans="1:5">
      <c r="A430" t="s">
        <v>1507</v>
      </c>
      <c r="B430" t="s">
        <v>1508</v>
      </c>
      <c r="C430" t="s">
        <v>833</v>
      </c>
      <c r="D430" t="s">
        <v>834</v>
      </c>
      <c r="E430" t="s">
        <v>833</v>
      </c>
    </row>
    <row r="431" spans="1:5">
      <c r="A431" t="s">
        <v>1509</v>
      </c>
      <c r="B431" t="s">
        <v>1510</v>
      </c>
      <c r="C431" t="s">
        <v>833</v>
      </c>
      <c r="D431" t="s">
        <v>834</v>
      </c>
      <c r="E431" t="s">
        <v>833</v>
      </c>
    </row>
    <row r="432" spans="1:5">
      <c r="A432" t="s">
        <v>1511</v>
      </c>
      <c r="B432" t="s">
        <v>1512</v>
      </c>
      <c r="C432" t="s">
        <v>833</v>
      </c>
      <c r="D432" t="s">
        <v>834</v>
      </c>
      <c r="E432" t="s">
        <v>833</v>
      </c>
    </row>
    <row r="433" spans="1:5">
      <c r="A433" t="s">
        <v>274</v>
      </c>
      <c r="B433" t="s">
        <v>273</v>
      </c>
      <c r="C433" t="s">
        <v>833</v>
      </c>
      <c r="D433" t="s">
        <v>833</v>
      </c>
      <c r="E433" t="s">
        <v>833</v>
      </c>
    </row>
    <row r="434" spans="1:5">
      <c r="A434" t="s">
        <v>21</v>
      </c>
      <c r="B434" t="s">
        <v>1513</v>
      </c>
      <c r="C434" t="s">
        <v>833</v>
      </c>
      <c r="D434" t="s">
        <v>833</v>
      </c>
      <c r="E434" t="s">
        <v>834</v>
      </c>
    </row>
    <row r="435" spans="1:5">
      <c r="A435" t="s">
        <v>1514</v>
      </c>
      <c r="B435" t="s">
        <v>1515</v>
      </c>
      <c r="C435" t="s">
        <v>833</v>
      </c>
      <c r="D435" t="s">
        <v>834</v>
      </c>
      <c r="E435" t="s">
        <v>833</v>
      </c>
    </row>
    <row r="436" spans="1:5">
      <c r="A436" t="s">
        <v>1516</v>
      </c>
      <c r="B436" t="s">
        <v>1517</v>
      </c>
      <c r="C436" t="s">
        <v>833</v>
      </c>
      <c r="D436" t="s">
        <v>833</v>
      </c>
      <c r="E436" t="s">
        <v>833</v>
      </c>
    </row>
    <row r="437" spans="1:5">
      <c r="A437" t="s">
        <v>549</v>
      </c>
      <c r="B437" t="s">
        <v>1518</v>
      </c>
      <c r="C437" t="s">
        <v>833</v>
      </c>
      <c r="D437" t="s">
        <v>833</v>
      </c>
      <c r="E437" t="s">
        <v>833</v>
      </c>
    </row>
    <row r="438" spans="1:5">
      <c r="A438" t="s">
        <v>551</v>
      </c>
      <c r="B438" t="s">
        <v>1519</v>
      </c>
      <c r="C438" t="s">
        <v>833</v>
      </c>
      <c r="D438" t="s">
        <v>833</v>
      </c>
      <c r="E438" t="s">
        <v>833</v>
      </c>
    </row>
    <row r="439" spans="1:5">
      <c r="A439" t="s">
        <v>1520</v>
      </c>
      <c r="B439" t="s">
        <v>1521</v>
      </c>
      <c r="C439" t="s">
        <v>833</v>
      </c>
      <c r="D439" t="s">
        <v>833</v>
      </c>
      <c r="E439" t="s">
        <v>833</v>
      </c>
    </row>
    <row r="440" spans="1:5">
      <c r="A440" t="s">
        <v>1522</v>
      </c>
      <c r="B440" t="s">
        <v>1523</v>
      </c>
      <c r="C440" t="s">
        <v>833</v>
      </c>
      <c r="D440" t="s">
        <v>834</v>
      </c>
      <c r="E440" t="s">
        <v>833</v>
      </c>
    </row>
    <row r="441" spans="1:5">
      <c r="A441" t="s">
        <v>516</v>
      </c>
      <c r="B441" t="s">
        <v>1524</v>
      </c>
      <c r="C441" t="s">
        <v>833</v>
      </c>
      <c r="D441" t="s">
        <v>834</v>
      </c>
      <c r="E441" t="s">
        <v>834</v>
      </c>
    </row>
    <row r="442" spans="1:5">
      <c r="A442" t="s">
        <v>1525</v>
      </c>
      <c r="B442" t="s">
        <v>1526</v>
      </c>
      <c r="C442" t="s">
        <v>833</v>
      </c>
      <c r="D442" t="s">
        <v>834</v>
      </c>
      <c r="E442" t="s">
        <v>833</v>
      </c>
    </row>
    <row r="443" spans="1:5">
      <c r="A443" t="s">
        <v>1527</v>
      </c>
      <c r="B443" t="s">
        <v>1528</v>
      </c>
      <c r="C443" t="s">
        <v>833</v>
      </c>
      <c r="D443" t="s">
        <v>834</v>
      </c>
      <c r="E443" t="s">
        <v>833</v>
      </c>
    </row>
    <row r="444" spans="1:5">
      <c r="A444" t="s">
        <v>1529</v>
      </c>
      <c r="B444" t="s">
        <v>1530</v>
      </c>
      <c r="C444" t="s">
        <v>833</v>
      </c>
      <c r="D444" t="s">
        <v>834</v>
      </c>
      <c r="E444" t="s">
        <v>833</v>
      </c>
    </row>
    <row r="445" spans="1:5">
      <c r="A445" t="s">
        <v>1531</v>
      </c>
      <c r="B445" t="s">
        <v>1532</v>
      </c>
      <c r="C445" t="s">
        <v>833</v>
      </c>
      <c r="D445" t="s">
        <v>834</v>
      </c>
      <c r="E445" t="s">
        <v>833</v>
      </c>
    </row>
    <row r="446" spans="1:5">
      <c r="A446" t="s">
        <v>1533</v>
      </c>
      <c r="B446" t="s">
        <v>1534</v>
      </c>
      <c r="C446" t="s">
        <v>833</v>
      </c>
      <c r="D446" t="s">
        <v>834</v>
      </c>
      <c r="E446" t="s">
        <v>834</v>
      </c>
    </row>
    <row r="447" spans="1:5">
      <c r="A447" t="s">
        <v>1535</v>
      </c>
      <c r="B447" t="s">
        <v>1536</v>
      </c>
      <c r="C447" t="s">
        <v>833</v>
      </c>
      <c r="D447" t="s">
        <v>833</v>
      </c>
      <c r="E447" t="s">
        <v>834</v>
      </c>
    </row>
    <row r="448" spans="1:5">
      <c r="A448" t="s">
        <v>1537</v>
      </c>
      <c r="B448" t="s">
        <v>1538</v>
      </c>
      <c r="C448" t="s">
        <v>833</v>
      </c>
      <c r="D448" t="s">
        <v>833</v>
      </c>
      <c r="E448" t="s">
        <v>834</v>
      </c>
    </row>
    <row r="449" spans="1:5">
      <c r="A449" t="s">
        <v>545</v>
      </c>
      <c r="B449" t="s">
        <v>1539</v>
      </c>
      <c r="C449" t="s">
        <v>833</v>
      </c>
      <c r="D449" t="s">
        <v>833</v>
      </c>
      <c r="E449" t="s">
        <v>834</v>
      </c>
    </row>
    <row r="450" spans="1:5">
      <c r="A450" t="s">
        <v>1540</v>
      </c>
      <c r="B450" t="s">
        <v>1541</v>
      </c>
      <c r="C450" t="s">
        <v>833</v>
      </c>
      <c r="D450" t="s">
        <v>834</v>
      </c>
      <c r="E450" t="s">
        <v>834</v>
      </c>
    </row>
    <row r="451" spans="1:5">
      <c r="A451" t="s">
        <v>1542</v>
      </c>
      <c r="B451" t="s">
        <v>1543</v>
      </c>
      <c r="C451" t="s">
        <v>833</v>
      </c>
      <c r="D451" t="s">
        <v>833</v>
      </c>
      <c r="E451" t="s">
        <v>834</v>
      </c>
    </row>
    <row r="452" spans="1:5">
      <c r="A452" t="s">
        <v>1544</v>
      </c>
      <c r="B452" t="s">
        <v>1545</v>
      </c>
      <c r="C452" t="s">
        <v>833</v>
      </c>
      <c r="D452" t="s">
        <v>834</v>
      </c>
      <c r="E452" t="s">
        <v>834</v>
      </c>
    </row>
    <row r="453" spans="1:5">
      <c r="A453" t="s">
        <v>1546</v>
      </c>
      <c r="B453" t="s">
        <v>1547</v>
      </c>
      <c r="C453" t="s">
        <v>833</v>
      </c>
      <c r="D453" t="s">
        <v>834</v>
      </c>
      <c r="E453" t="s">
        <v>834</v>
      </c>
    </row>
    <row r="454" spans="1:5">
      <c r="A454" t="s">
        <v>1548</v>
      </c>
      <c r="B454" t="s">
        <v>1549</v>
      </c>
      <c r="C454" t="s">
        <v>833</v>
      </c>
      <c r="D454" t="s">
        <v>834</v>
      </c>
      <c r="E454" t="s">
        <v>834</v>
      </c>
    </row>
    <row r="455" spans="1:5">
      <c r="A455" t="s">
        <v>1550</v>
      </c>
      <c r="B455" t="s">
        <v>1551</v>
      </c>
      <c r="C455" t="s">
        <v>833</v>
      </c>
      <c r="D455" t="s">
        <v>834</v>
      </c>
      <c r="E455" t="s">
        <v>834</v>
      </c>
    </row>
    <row r="456" spans="1:5">
      <c r="A456" t="s">
        <v>1552</v>
      </c>
      <c r="B456" t="s">
        <v>1553</v>
      </c>
      <c r="C456" t="s">
        <v>833</v>
      </c>
      <c r="D456" t="s">
        <v>834</v>
      </c>
      <c r="E456" t="s">
        <v>834</v>
      </c>
    </row>
    <row r="457" spans="1:5">
      <c r="A457" t="s">
        <v>1554</v>
      </c>
      <c r="B457" t="s">
        <v>1555</v>
      </c>
      <c r="C457" t="s">
        <v>833</v>
      </c>
      <c r="D457" t="s">
        <v>834</v>
      </c>
      <c r="E457" t="s">
        <v>834</v>
      </c>
    </row>
    <row r="458" spans="1:5">
      <c r="A458" t="s">
        <v>1556</v>
      </c>
      <c r="B458" t="s">
        <v>1557</v>
      </c>
      <c r="C458" t="s">
        <v>833</v>
      </c>
      <c r="D458" t="s">
        <v>834</v>
      </c>
      <c r="E458" t="s">
        <v>834</v>
      </c>
    </row>
    <row r="459" spans="1:5">
      <c r="A459" t="s">
        <v>1558</v>
      </c>
      <c r="B459" t="s">
        <v>1559</v>
      </c>
      <c r="C459" t="s">
        <v>833</v>
      </c>
      <c r="D459" t="s">
        <v>833</v>
      </c>
      <c r="E459" t="s">
        <v>834</v>
      </c>
    </row>
    <row r="460" spans="1:5">
      <c r="A460" t="s">
        <v>1560</v>
      </c>
      <c r="B460" t="s">
        <v>1561</v>
      </c>
      <c r="C460" t="s">
        <v>833</v>
      </c>
      <c r="D460" t="s">
        <v>833</v>
      </c>
      <c r="E460" t="s">
        <v>834</v>
      </c>
    </row>
    <row r="461" spans="1:5">
      <c r="A461" t="s">
        <v>1562</v>
      </c>
      <c r="B461" t="s">
        <v>1563</v>
      </c>
      <c r="C461" t="s">
        <v>833</v>
      </c>
      <c r="D461" t="s">
        <v>834</v>
      </c>
      <c r="E461" t="s">
        <v>834</v>
      </c>
    </row>
    <row r="462" spans="1:5">
      <c r="A462" t="s">
        <v>1564</v>
      </c>
      <c r="B462" t="s">
        <v>1565</v>
      </c>
      <c r="C462" t="s">
        <v>833</v>
      </c>
      <c r="D462" t="s">
        <v>833</v>
      </c>
      <c r="E462" t="s">
        <v>834</v>
      </c>
    </row>
    <row r="463" spans="1:5">
      <c r="A463" t="s">
        <v>313</v>
      </c>
      <c r="B463" t="s">
        <v>1566</v>
      </c>
      <c r="C463" t="s">
        <v>833</v>
      </c>
      <c r="D463" t="s">
        <v>833</v>
      </c>
      <c r="E463" t="s">
        <v>834</v>
      </c>
    </row>
    <row r="464" spans="1:5">
      <c r="A464" t="s">
        <v>1567</v>
      </c>
      <c r="B464" t="s">
        <v>1568</v>
      </c>
      <c r="C464" t="s">
        <v>833</v>
      </c>
      <c r="D464" t="s">
        <v>833</v>
      </c>
      <c r="E464" t="s">
        <v>834</v>
      </c>
    </row>
    <row r="465" spans="1:5">
      <c r="A465" t="s">
        <v>367</v>
      </c>
      <c r="B465" t="s">
        <v>1569</v>
      </c>
      <c r="C465" t="s">
        <v>833</v>
      </c>
      <c r="D465" t="s">
        <v>833</v>
      </c>
      <c r="E465" t="s">
        <v>834</v>
      </c>
    </row>
    <row r="466" spans="1:5">
      <c r="A466" t="s">
        <v>1570</v>
      </c>
      <c r="B466" t="s">
        <v>1571</v>
      </c>
      <c r="C466" t="s">
        <v>833</v>
      </c>
      <c r="D466" t="s">
        <v>834</v>
      </c>
      <c r="E466" t="s">
        <v>834</v>
      </c>
    </row>
    <row r="467" spans="1:5">
      <c r="A467" t="s">
        <v>1572</v>
      </c>
      <c r="B467" t="s">
        <v>1573</v>
      </c>
      <c r="C467" t="s">
        <v>833</v>
      </c>
      <c r="D467" t="s">
        <v>834</v>
      </c>
      <c r="E467" t="s">
        <v>834</v>
      </c>
    </row>
    <row r="468" spans="1:5">
      <c r="A468" t="s">
        <v>1574</v>
      </c>
      <c r="B468" t="s">
        <v>1575</v>
      </c>
      <c r="C468" t="s">
        <v>833</v>
      </c>
      <c r="D468" t="s">
        <v>834</v>
      </c>
      <c r="E468" t="s">
        <v>834</v>
      </c>
    </row>
    <row r="469" spans="1:5">
      <c r="A469" t="s">
        <v>1576</v>
      </c>
      <c r="B469" t="s">
        <v>1577</v>
      </c>
      <c r="C469" t="s">
        <v>833</v>
      </c>
      <c r="D469" t="s">
        <v>834</v>
      </c>
      <c r="E469" t="s">
        <v>834</v>
      </c>
    </row>
    <row r="470" spans="1:5">
      <c r="A470" t="s">
        <v>1578</v>
      </c>
      <c r="B470" t="s">
        <v>1579</v>
      </c>
      <c r="C470" t="s">
        <v>833</v>
      </c>
      <c r="D470" t="s">
        <v>834</v>
      </c>
      <c r="E470" t="s">
        <v>834</v>
      </c>
    </row>
    <row r="471" spans="1:5">
      <c r="A471" t="s">
        <v>1580</v>
      </c>
      <c r="B471" t="s">
        <v>1581</v>
      </c>
      <c r="C471" t="s">
        <v>833</v>
      </c>
      <c r="D471" t="s">
        <v>834</v>
      </c>
      <c r="E471" t="s">
        <v>834</v>
      </c>
    </row>
    <row r="472" spans="1:5">
      <c r="A472" t="s">
        <v>1582</v>
      </c>
      <c r="B472" t="s">
        <v>1583</v>
      </c>
      <c r="C472" t="s">
        <v>833</v>
      </c>
      <c r="D472" t="s">
        <v>834</v>
      </c>
      <c r="E472" t="s">
        <v>834</v>
      </c>
    </row>
    <row r="473" spans="1:5">
      <c r="A473" t="s">
        <v>451</v>
      </c>
      <c r="B473" t="s">
        <v>1584</v>
      </c>
      <c r="C473" t="s">
        <v>833</v>
      </c>
      <c r="D473" t="s">
        <v>833</v>
      </c>
      <c r="E473" t="s">
        <v>833</v>
      </c>
    </row>
    <row r="474" spans="1:5">
      <c r="A474" t="s">
        <v>784</v>
      </c>
      <c r="B474" t="s">
        <v>1585</v>
      </c>
      <c r="C474" t="s">
        <v>833</v>
      </c>
      <c r="D474" t="s">
        <v>833</v>
      </c>
      <c r="E474" t="s">
        <v>833</v>
      </c>
    </row>
    <row r="475" spans="1:5">
      <c r="A475" t="s">
        <v>1586</v>
      </c>
      <c r="B475" t="s">
        <v>1587</v>
      </c>
      <c r="C475" t="s">
        <v>833</v>
      </c>
      <c r="D475" t="s">
        <v>834</v>
      </c>
      <c r="E475" t="s">
        <v>833</v>
      </c>
    </row>
    <row r="476" spans="1:5">
      <c r="A476" t="s">
        <v>222</v>
      </c>
      <c r="B476" t="s">
        <v>221</v>
      </c>
      <c r="C476" t="s">
        <v>833</v>
      </c>
      <c r="D476" t="s">
        <v>833</v>
      </c>
      <c r="E476" t="s">
        <v>833</v>
      </c>
    </row>
    <row r="477" spans="1:5">
      <c r="A477" t="s">
        <v>218</v>
      </c>
      <c r="B477" t="s">
        <v>217</v>
      </c>
      <c r="C477" t="s">
        <v>833</v>
      </c>
      <c r="D477" t="s">
        <v>833</v>
      </c>
      <c r="E477" t="s">
        <v>833</v>
      </c>
    </row>
    <row r="478" spans="1:5">
      <c r="A478" t="s">
        <v>1588</v>
      </c>
      <c r="B478" t="s">
        <v>1589</v>
      </c>
      <c r="C478" t="s">
        <v>833</v>
      </c>
      <c r="D478" t="s">
        <v>834</v>
      </c>
      <c r="E478" t="s">
        <v>833</v>
      </c>
    </row>
    <row r="479" spans="1:5">
      <c r="A479" t="s">
        <v>412</v>
      </c>
      <c r="B479" t="s">
        <v>1590</v>
      </c>
      <c r="C479" t="s">
        <v>833</v>
      </c>
      <c r="D479" t="s">
        <v>833</v>
      </c>
      <c r="E479" t="s">
        <v>834</v>
      </c>
    </row>
    <row r="480" spans="1:5">
      <c r="A480" t="s">
        <v>1591</v>
      </c>
      <c r="B480" t="s">
        <v>1592</v>
      </c>
      <c r="C480" t="s">
        <v>833</v>
      </c>
      <c r="D480" t="s">
        <v>834</v>
      </c>
      <c r="E480" t="s">
        <v>833</v>
      </c>
    </row>
    <row r="481" spans="1:5">
      <c r="A481" t="s">
        <v>318</v>
      </c>
      <c r="B481" t="s">
        <v>317</v>
      </c>
      <c r="C481" t="s">
        <v>833</v>
      </c>
      <c r="D481" t="s">
        <v>833</v>
      </c>
      <c r="E481" t="s">
        <v>834</v>
      </c>
    </row>
    <row r="482" spans="1:5">
      <c r="A482" t="s">
        <v>463</v>
      </c>
      <c r="B482" t="s">
        <v>462</v>
      </c>
      <c r="C482" t="s">
        <v>833</v>
      </c>
      <c r="D482" t="s">
        <v>833</v>
      </c>
      <c r="E482" t="s">
        <v>833</v>
      </c>
    </row>
    <row r="483" spans="1:5">
      <c r="A483" t="s">
        <v>307</v>
      </c>
      <c r="B483" t="s">
        <v>306</v>
      </c>
      <c r="C483" t="s">
        <v>833</v>
      </c>
      <c r="D483" t="s">
        <v>833</v>
      </c>
      <c r="E483" t="s">
        <v>833</v>
      </c>
    </row>
    <row r="484" spans="1:5">
      <c r="A484" t="s">
        <v>1593</v>
      </c>
      <c r="B484" t="s">
        <v>1594</v>
      </c>
      <c r="C484" t="s">
        <v>833</v>
      </c>
      <c r="D484" t="s">
        <v>834</v>
      </c>
      <c r="E484" t="s">
        <v>833</v>
      </c>
    </row>
    <row r="485" spans="1:5">
      <c r="A485" t="s">
        <v>27</v>
      </c>
      <c r="B485" t="s">
        <v>1595</v>
      </c>
      <c r="C485" t="s">
        <v>833</v>
      </c>
      <c r="D485" t="s">
        <v>833</v>
      </c>
      <c r="E485" t="s">
        <v>833</v>
      </c>
    </row>
    <row r="486" spans="1:5">
      <c r="A486" t="s">
        <v>29</v>
      </c>
      <c r="B486" t="s">
        <v>1596</v>
      </c>
      <c r="C486" t="s">
        <v>833</v>
      </c>
      <c r="D486" t="s">
        <v>833</v>
      </c>
      <c r="E486" t="s">
        <v>833</v>
      </c>
    </row>
    <row r="487" spans="1:5">
      <c r="A487" t="s">
        <v>1597</v>
      </c>
      <c r="B487" t="s">
        <v>1598</v>
      </c>
      <c r="C487" t="s">
        <v>833</v>
      </c>
      <c r="D487" t="s">
        <v>834</v>
      </c>
      <c r="E487" t="s">
        <v>833</v>
      </c>
    </row>
    <row r="488" spans="1:5">
      <c r="A488" t="s">
        <v>675</v>
      </c>
      <c r="B488" t="s">
        <v>674</v>
      </c>
      <c r="C488" t="s">
        <v>833</v>
      </c>
      <c r="D488" t="s">
        <v>833</v>
      </c>
      <c r="E488" t="s">
        <v>834</v>
      </c>
    </row>
    <row r="489" spans="1:5">
      <c r="A489" t="s">
        <v>342</v>
      </c>
      <c r="B489" t="s">
        <v>1599</v>
      </c>
      <c r="C489" t="s">
        <v>833</v>
      </c>
      <c r="D489" t="s">
        <v>834</v>
      </c>
      <c r="E489" t="s">
        <v>834</v>
      </c>
    </row>
    <row r="490" spans="1:5">
      <c r="A490" t="s">
        <v>1600</v>
      </c>
      <c r="B490" t="s">
        <v>1601</v>
      </c>
      <c r="C490" t="s">
        <v>833</v>
      </c>
      <c r="D490" t="s">
        <v>834</v>
      </c>
      <c r="E490" t="s">
        <v>833</v>
      </c>
    </row>
    <row r="491" spans="1:5">
      <c r="A491" t="s">
        <v>1602</v>
      </c>
      <c r="B491" t="s">
        <v>1603</v>
      </c>
      <c r="C491" t="s">
        <v>833</v>
      </c>
      <c r="D491" t="s">
        <v>834</v>
      </c>
      <c r="E491" t="s">
        <v>833</v>
      </c>
    </row>
    <row r="492" spans="1:5">
      <c r="A492" t="s">
        <v>1604</v>
      </c>
      <c r="B492" t="s">
        <v>1605</v>
      </c>
      <c r="C492" t="s">
        <v>833</v>
      </c>
      <c r="D492" t="s">
        <v>834</v>
      </c>
      <c r="E492" t="s">
        <v>833</v>
      </c>
    </row>
    <row r="493" spans="1:5">
      <c r="A493" t="s">
        <v>1606</v>
      </c>
      <c r="B493" t="s">
        <v>1607</v>
      </c>
      <c r="C493" t="s">
        <v>833</v>
      </c>
      <c r="D493" t="s">
        <v>833</v>
      </c>
      <c r="E493" t="s">
        <v>833</v>
      </c>
    </row>
    <row r="494" spans="1:5">
      <c r="A494" t="s">
        <v>706</v>
      </c>
      <c r="B494" t="s">
        <v>705</v>
      </c>
      <c r="C494" t="s">
        <v>833</v>
      </c>
      <c r="D494" t="s">
        <v>833</v>
      </c>
      <c r="E494" t="s">
        <v>833</v>
      </c>
    </row>
    <row r="495" spans="1:5">
      <c r="A495" t="s">
        <v>1608</v>
      </c>
      <c r="B495" t="s">
        <v>1609</v>
      </c>
      <c r="C495" t="s">
        <v>833</v>
      </c>
      <c r="D495" t="s">
        <v>834</v>
      </c>
      <c r="E495" t="s">
        <v>833</v>
      </c>
    </row>
    <row r="496" spans="1:5">
      <c r="A496" t="s">
        <v>1610</v>
      </c>
      <c r="B496" t="s">
        <v>1611</v>
      </c>
      <c r="C496" t="s">
        <v>833</v>
      </c>
      <c r="D496" t="s">
        <v>834</v>
      </c>
      <c r="E496" t="s">
        <v>833</v>
      </c>
    </row>
    <row r="497" spans="1:5">
      <c r="A497" t="s">
        <v>1612</v>
      </c>
      <c r="B497" t="s">
        <v>1613</v>
      </c>
      <c r="C497" t="s">
        <v>833</v>
      </c>
      <c r="D497" t="s">
        <v>834</v>
      </c>
      <c r="E497" t="s">
        <v>833</v>
      </c>
    </row>
    <row r="498" spans="1:5">
      <c r="A498" t="s">
        <v>798</v>
      </c>
      <c r="B498" t="s">
        <v>1614</v>
      </c>
      <c r="C498" t="s">
        <v>833</v>
      </c>
      <c r="D498" t="s">
        <v>834</v>
      </c>
      <c r="E498" t="s">
        <v>834</v>
      </c>
    </row>
    <row r="499" spans="1:5">
      <c r="A499" t="s">
        <v>791</v>
      </c>
      <c r="B499" t="s">
        <v>792</v>
      </c>
      <c r="C499" t="s">
        <v>833</v>
      </c>
      <c r="D499" t="s">
        <v>834</v>
      </c>
      <c r="E499" t="s">
        <v>834</v>
      </c>
    </row>
    <row r="500" spans="1:5">
      <c r="A500" t="s">
        <v>1615</v>
      </c>
      <c r="B500" t="s">
        <v>1616</v>
      </c>
      <c r="C500" t="s">
        <v>833</v>
      </c>
      <c r="D500" t="s">
        <v>834</v>
      </c>
      <c r="E500" t="s">
        <v>833</v>
      </c>
    </row>
    <row r="501" spans="1:5">
      <c r="A501" t="s">
        <v>1617</v>
      </c>
      <c r="B501" t="s">
        <v>1618</v>
      </c>
      <c r="C501" t="s">
        <v>833</v>
      </c>
      <c r="D501" t="s">
        <v>834</v>
      </c>
      <c r="E501" t="s">
        <v>833</v>
      </c>
    </row>
    <row r="502" spans="1:5">
      <c r="A502" t="s">
        <v>748</v>
      </c>
      <c r="B502" t="s">
        <v>1619</v>
      </c>
      <c r="C502" t="s">
        <v>833</v>
      </c>
      <c r="D502" t="s">
        <v>833</v>
      </c>
      <c r="E502" t="s">
        <v>834</v>
      </c>
    </row>
    <row r="503" spans="1:5">
      <c r="A503" t="s">
        <v>1620</v>
      </c>
      <c r="B503" t="s">
        <v>1621</v>
      </c>
      <c r="C503" t="s">
        <v>833</v>
      </c>
      <c r="D503" t="s">
        <v>834</v>
      </c>
      <c r="E503" t="s">
        <v>834</v>
      </c>
    </row>
    <row r="504" spans="1:5">
      <c r="A504" t="s">
        <v>1622</v>
      </c>
      <c r="B504" t="s">
        <v>1623</v>
      </c>
      <c r="C504" t="s">
        <v>833</v>
      </c>
      <c r="D504" t="s">
        <v>834</v>
      </c>
      <c r="E504" t="s">
        <v>833</v>
      </c>
    </row>
    <row r="505" spans="1:5">
      <c r="A505" t="s">
        <v>1624</v>
      </c>
      <c r="B505" t="s">
        <v>1625</v>
      </c>
      <c r="C505" t="s">
        <v>833</v>
      </c>
      <c r="D505" t="s">
        <v>834</v>
      </c>
      <c r="E505" t="s">
        <v>834</v>
      </c>
    </row>
    <row r="506" spans="1:5">
      <c r="A506" t="s">
        <v>620</v>
      </c>
      <c r="B506" t="s">
        <v>1626</v>
      </c>
      <c r="C506" t="s">
        <v>833</v>
      </c>
      <c r="D506" t="s">
        <v>834</v>
      </c>
      <c r="E506" t="s">
        <v>833</v>
      </c>
    </row>
    <row r="507" spans="1:5">
      <c r="A507" t="s">
        <v>1627</v>
      </c>
      <c r="B507" t="s">
        <v>1628</v>
      </c>
      <c r="C507" t="s">
        <v>833</v>
      </c>
      <c r="D507" t="s">
        <v>834</v>
      </c>
      <c r="E507" t="s">
        <v>833</v>
      </c>
    </row>
    <row r="508" spans="1:5">
      <c r="A508" t="s">
        <v>348</v>
      </c>
      <c r="B508" t="s">
        <v>347</v>
      </c>
      <c r="C508" t="s">
        <v>833</v>
      </c>
      <c r="D508" t="s">
        <v>834</v>
      </c>
      <c r="E508" t="s">
        <v>833</v>
      </c>
    </row>
    <row r="509" spans="1:5">
      <c r="A509" t="s">
        <v>1629</v>
      </c>
      <c r="B509" t="s">
        <v>1630</v>
      </c>
      <c r="C509" t="s">
        <v>833</v>
      </c>
      <c r="D509" t="s">
        <v>834</v>
      </c>
      <c r="E509" t="s">
        <v>833</v>
      </c>
    </row>
    <row r="510" spans="1:5">
      <c r="A510" t="s">
        <v>1631</v>
      </c>
      <c r="B510" t="s">
        <v>1632</v>
      </c>
      <c r="C510" t="s">
        <v>833</v>
      </c>
      <c r="D510" t="s">
        <v>834</v>
      </c>
      <c r="E510" t="s">
        <v>833</v>
      </c>
    </row>
    <row r="511" spans="1:5">
      <c r="A511" t="s">
        <v>1633</v>
      </c>
      <c r="B511" t="s">
        <v>1634</v>
      </c>
      <c r="C511" t="s">
        <v>833</v>
      </c>
      <c r="D511" t="s">
        <v>834</v>
      </c>
      <c r="E511" t="s">
        <v>834</v>
      </c>
    </row>
    <row r="512" spans="1:5">
      <c r="A512" t="s">
        <v>1635</v>
      </c>
      <c r="B512" t="s">
        <v>1636</v>
      </c>
      <c r="C512" t="s">
        <v>833</v>
      </c>
      <c r="D512" t="s">
        <v>834</v>
      </c>
      <c r="E512" t="s">
        <v>834</v>
      </c>
    </row>
    <row r="513" spans="1:5">
      <c r="A513" t="s">
        <v>1637</v>
      </c>
      <c r="B513" t="s">
        <v>1638</v>
      </c>
      <c r="C513" t="s">
        <v>833</v>
      </c>
      <c r="D513" t="s">
        <v>834</v>
      </c>
      <c r="E513" t="s">
        <v>834</v>
      </c>
    </row>
    <row r="514" spans="1:5">
      <c r="A514" t="s">
        <v>1639</v>
      </c>
      <c r="B514" t="s">
        <v>1640</v>
      </c>
      <c r="C514" t="s">
        <v>833</v>
      </c>
      <c r="D514" t="s">
        <v>834</v>
      </c>
      <c r="E514" t="s">
        <v>833</v>
      </c>
    </row>
    <row r="515" spans="1:5">
      <c r="A515" t="s">
        <v>492</v>
      </c>
      <c r="B515" t="s">
        <v>491</v>
      </c>
      <c r="C515" t="s">
        <v>833</v>
      </c>
      <c r="D515" t="s">
        <v>833</v>
      </c>
      <c r="E515" t="s">
        <v>833</v>
      </c>
    </row>
    <row r="516" spans="1:5">
      <c r="A516" t="s">
        <v>1641</v>
      </c>
      <c r="B516" t="s">
        <v>1642</v>
      </c>
      <c r="C516" t="s">
        <v>833</v>
      </c>
      <c r="D516" t="s">
        <v>834</v>
      </c>
      <c r="E516" t="s">
        <v>833</v>
      </c>
    </row>
    <row r="517" spans="1:5">
      <c r="A517" t="s">
        <v>1643</v>
      </c>
      <c r="B517" t="s">
        <v>1644</v>
      </c>
      <c r="C517" t="s">
        <v>833</v>
      </c>
      <c r="D517" t="s">
        <v>834</v>
      </c>
      <c r="E517" t="s">
        <v>834</v>
      </c>
    </row>
    <row r="518" spans="1:5">
      <c r="A518" t="s">
        <v>1645</v>
      </c>
      <c r="B518" t="s">
        <v>1646</v>
      </c>
      <c r="C518" t="s">
        <v>833</v>
      </c>
      <c r="D518" t="s">
        <v>834</v>
      </c>
      <c r="E518" t="s">
        <v>833</v>
      </c>
    </row>
    <row r="519" spans="1:5">
      <c r="A519" t="s">
        <v>1647</v>
      </c>
      <c r="B519" t="s">
        <v>1648</v>
      </c>
      <c r="C519" t="s">
        <v>833</v>
      </c>
      <c r="D519" t="s">
        <v>834</v>
      </c>
      <c r="E519" t="s">
        <v>834</v>
      </c>
    </row>
    <row r="520" spans="1:5">
      <c r="A520" t="s">
        <v>514</v>
      </c>
      <c r="B520" t="s">
        <v>1649</v>
      </c>
      <c r="C520" t="s">
        <v>833</v>
      </c>
      <c r="D520" t="s">
        <v>833</v>
      </c>
      <c r="E520" t="s">
        <v>834</v>
      </c>
    </row>
    <row r="521" spans="1:5">
      <c r="A521" t="s">
        <v>1650</v>
      </c>
      <c r="B521" t="s">
        <v>1651</v>
      </c>
      <c r="C521" t="s">
        <v>833</v>
      </c>
      <c r="D521" t="s">
        <v>834</v>
      </c>
      <c r="E521" t="s">
        <v>833</v>
      </c>
    </row>
    <row r="522" spans="1:5">
      <c r="A522" t="s">
        <v>679</v>
      </c>
      <c r="B522" t="s">
        <v>1652</v>
      </c>
      <c r="C522" t="s">
        <v>833</v>
      </c>
      <c r="D522" t="s">
        <v>834</v>
      </c>
      <c r="E522" t="s">
        <v>834</v>
      </c>
    </row>
    <row r="523" spans="1:5">
      <c r="A523" t="s">
        <v>518</v>
      </c>
      <c r="B523" t="s">
        <v>1653</v>
      </c>
      <c r="C523" t="s">
        <v>833</v>
      </c>
      <c r="D523" t="s">
        <v>833</v>
      </c>
      <c r="E523" t="s">
        <v>834</v>
      </c>
    </row>
    <row r="524" spans="1:5">
      <c r="A524" t="s">
        <v>244</v>
      </c>
      <c r="B524" t="s">
        <v>1654</v>
      </c>
      <c r="C524" t="s">
        <v>833</v>
      </c>
      <c r="D524" t="s">
        <v>834</v>
      </c>
      <c r="E524" t="s">
        <v>834</v>
      </c>
    </row>
    <row r="525" spans="1:5">
      <c r="A525" t="s">
        <v>740</v>
      </c>
      <c r="B525" t="s">
        <v>1655</v>
      </c>
      <c r="C525" t="s">
        <v>833</v>
      </c>
      <c r="D525" t="s">
        <v>834</v>
      </c>
      <c r="E525" t="s">
        <v>834</v>
      </c>
    </row>
    <row r="526" spans="1:5">
      <c r="A526" t="s">
        <v>1656</v>
      </c>
      <c r="B526" t="s">
        <v>1657</v>
      </c>
      <c r="C526" t="s">
        <v>833</v>
      </c>
      <c r="D526" t="s">
        <v>834</v>
      </c>
      <c r="E526" t="s">
        <v>834</v>
      </c>
    </row>
    <row r="527" spans="1:5">
      <c r="A527" t="s">
        <v>1658</v>
      </c>
      <c r="B527" t="s">
        <v>1659</v>
      </c>
      <c r="C527" t="s">
        <v>833</v>
      </c>
      <c r="D527" t="s">
        <v>834</v>
      </c>
      <c r="E527" t="s">
        <v>833</v>
      </c>
    </row>
    <row r="528" spans="1:5">
      <c r="A528" t="s">
        <v>1660</v>
      </c>
      <c r="B528" t="s">
        <v>1661</v>
      </c>
      <c r="C528" t="s">
        <v>833</v>
      </c>
      <c r="D528" t="s">
        <v>834</v>
      </c>
      <c r="E528" t="s">
        <v>834</v>
      </c>
    </row>
    <row r="529" spans="1:5">
      <c r="A529" t="s">
        <v>592</v>
      </c>
      <c r="B529" t="s">
        <v>1662</v>
      </c>
      <c r="C529" t="s">
        <v>833</v>
      </c>
      <c r="D529" t="s">
        <v>834</v>
      </c>
      <c r="E529" t="s">
        <v>834</v>
      </c>
    </row>
    <row r="530" spans="1:5">
      <c r="A530" t="s">
        <v>504</v>
      </c>
      <c r="B530" t="s">
        <v>503</v>
      </c>
      <c r="C530" t="s">
        <v>833</v>
      </c>
      <c r="D530" t="s">
        <v>833</v>
      </c>
      <c r="E530" t="s">
        <v>833</v>
      </c>
    </row>
    <row r="531" spans="1:5">
      <c r="A531" t="s">
        <v>1663</v>
      </c>
      <c r="B531" t="s">
        <v>1664</v>
      </c>
      <c r="C531" t="s">
        <v>833</v>
      </c>
      <c r="D531" t="s">
        <v>834</v>
      </c>
      <c r="E531" t="s">
        <v>833</v>
      </c>
    </row>
    <row r="532" spans="1:5">
      <c r="A532" t="s">
        <v>1665</v>
      </c>
      <c r="B532" t="s">
        <v>1666</v>
      </c>
      <c r="C532" t="s">
        <v>833</v>
      </c>
      <c r="D532" t="s">
        <v>833</v>
      </c>
      <c r="E532" t="s">
        <v>833</v>
      </c>
    </row>
    <row r="533" spans="1:5">
      <c r="A533" t="s">
        <v>1667</v>
      </c>
      <c r="B533" t="s">
        <v>1668</v>
      </c>
      <c r="C533" t="s">
        <v>833</v>
      </c>
      <c r="D533" t="s">
        <v>834</v>
      </c>
      <c r="E533" t="s">
        <v>833</v>
      </c>
    </row>
    <row r="534" spans="1:5">
      <c r="A534" t="s">
        <v>1669</v>
      </c>
      <c r="B534" t="s">
        <v>1670</v>
      </c>
      <c r="C534" t="s">
        <v>833</v>
      </c>
      <c r="D534" t="s">
        <v>834</v>
      </c>
      <c r="E534" t="s">
        <v>834</v>
      </c>
    </row>
    <row r="535" spans="1:5">
      <c r="A535" t="s">
        <v>1671</v>
      </c>
      <c r="B535" t="s">
        <v>1672</v>
      </c>
      <c r="C535" t="s">
        <v>833</v>
      </c>
      <c r="D535" t="s">
        <v>834</v>
      </c>
      <c r="E535" t="s">
        <v>834</v>
      </c>
    </row>
    <row r="536" spans="1:5">
      <c r="A536" t="s">
        <v>1673</v>
      </c>
      <c r="B536" t="s">
        <v>1674</v>
      </c>
      <c r="C536" t="s">
        <v>833</v>
      </c>
      <c r="D536" t="s">
        <v>834</v>
      </c>
      <c r="E536" t="s">
        <v>834</v>
      </c>
    </row>
    <row r="537" spans="1:5">
      <c r="A537" t="s">
        <v>681</v>
      </c>
      <c r="B537" t="s">
        <v>680</v>
      </c>
      <c r="C537" t="s">
        <v>833</v>
      </c>
      <c r="D537" t="s">
        <v>833</v>
      </c>
      <c r="E537" t="s">
        <v>834</v>
      </c>
    </row>
    <row r="538" spans="1:5">
      <c r="A538" t="s">
        <v>1675</v>
      </c>
      <c r="B538" t="s">
        <v>1676</v>
      </c>
      <c r="C538" t="s">
        <v>833</v>
      </c>
      <c r="D538" t="s">
        <v>834</v>
      </c>
      <c r="E538" t="s">
        <v>834</v>
      </c>
    </row>
    <row r="539" spans="1:5">
      <c r="A539" t="s">
        <v>533</v>
      </c>
      <c r="B539" t="s">
        <v>1677</v>
      </c>
      <c r="C539" t="s">
        <v>833</v>
      </c>
      <c r="D539" t="s">
        <v>834</v>
      </c>
      <c r="E539" t="s">
        <v>834</v>
      </c>
    </row>
    <row r="540" spans="1:5">
      <c r="A540" t="s">
        <v>1678</v>
      </c>
      <c r="B540" t="s">
        <v>1679</v>
      </c>
      <c r="C540" t="s">
        <v>833</v>
      </c>
      <c r="D540" t="s">
        <v>834</v>
      </c>
      <c r="E540" t="s">
        <v>834</v>
      </c>
    </row>
    <row r="541" spans="1:5">
      <c r="A541" t="s">
        <v>472</v>
      </c>
      <c r="B541" t="s">
        <v>1680</v>
      </c>
      <c r="C541" t="s">
        <v>833</v>
      </c>
      <c r="D541" t="s">
        <v>834</v>
      </c>
      <c r="E541" t="s">
        <v>834</v>
      </c>
    </row>
    <row r="542" spans="1:5">
      <c r="A542" t="s">
        <v>1681</v>
      </c>
      <c r="B542" t="s">
        <v>1682</v>
      </c>
      <c r="C542" t="s">
        <v>833</v>
      </c>
      <c r="D542" t="s">
        <v>833</v>
      </c>
      <c r="E542" t="s">
        <v>834</v>
      </c>
    </row>
    <row r="543" spans="1:5">
      <c r="A543" t="s">
        <v>334</v>
      </c>
      <c r="B543" t="s">
        <v>333</v>
      </c>
      <c r="C543" t="s">
        <v>833</v>
      </c>
      <c r="D543" t="s">
        <v>833</v>
      </c>
      <c r="E543" t="s">
        <v>834</v>
      </c>
    </row>
    <row r="544" spans="1:5">
      <c r="A544" t="s">
        <v>1683</v>
      </c>
      <c r="B544" t="s">
        <v>1684</v>
      </c>
      <c r="C544" t="s">
        <v>833</v>
      </c>
      <c r="D544" t="s">
        <v>834</v>
      </c>
      <c r="E544" t="s">
        <v>834</v>
      </c>
    </row>
    <row r="545" spans="1:6">
      <c r="A545" t="s">
        <v>1685</v>
      </c>
      <c r="B545" t="s">
        <v>1686</v>
      </c>
      <c r="C545" t="s">
        <v>833</v>
      </c>
      <c r="D545" t="s">
        <v>877</v>
      </c>
      <c r="E545" t="s">
        <v>834</v>
      </c>
      <c r="F545" t="s">
        <v>878</v>
      </c>
    </row>
    <row r="546" spans="1:6">
      <c r="A546" t="s">
        <v>1687</v>
      </c>
      <c r="B546" t="s">
        <v>1688</v>
      </c>
      <c r="C546" t="s">
        <v>833</v>
      </c>
      <c r="D546" t="s">
        <v>834</v>
      </c>
      <c r="E546" t="s">
        <v>834</v>
      </c>
    </row>
    <row r="547" spans="1:6">
      <c r="A547" t="s">
        <v>1689</v>
      </c>
      <c r="B547" t="s">
        <v>1690</v>
      </c>
      <c r="C547" t="s">
        <v>833</v>
      </c>
      <c r="D547" t="s">
        <v>834</v>
      </c>
      <c r="E547" t="s">
        <v>833</v>
      </c>
    </row>
    <row r="548" spans="1:6">
      <c r="A548" t="s">
        <v>1691</v>
      </c>
      <c r="B548" t="s">
        <v>1692</v>
      </c>
      <c r="C548" t="s">
        <v>833</v>
      </c>
      <c r="D548" t="s">
        <v>834</v>
      </c>
      <c r="E548" t="s">
        <v>834</v>
      </c>
    </row>
    <row r="549" spans="1:6">
      <c r="A549" t="s">
        <v>1693</v>
      </c>
      <c r="B549" t="s">
        <v>1694</v>
      </c>
      <c r="C549" t="s">
        <v>833</v>
      </c>
      <c r="D549" t="s">
        <v>834</v>
      </c>
      <c r="E549" t="s">
        <v>834</v>
      </c>
    </row>
    <row r="550" spans="1:6">
      <c r="A550" t="s">
        <v>1695</v>
      </c>
      <c r="B550" t="s">
        <v>1696</v>
      </c>
      <c r="C550" t="s">
        <v>833</v>
      </c>
      <c r="D550" t="s">
        <v>834</v>
      </c>
      <c r="E550" t="s">
        <v>834</v>
      </c>
    </row>
    <row r="551" spans="1:6">
      <c r="A551" t="s">
        <v>1697</v>
      </c>
      <c r="B551" t="s">
        <v>1698</v>
      </c>
      <c r="C551" t="s">
        <v>833</v>
      </c>
      <c r="D551" t="s">
        <v>834</v>
      </c>
      <c r="E551" t="s">
        <v>834</v>
      </c>
    </row>
    <row r="552" spans="1:6">
      <c r="A552" t="s">
        <v>258</v>
      </c>
      <c r="B552" t="s">
        <v>257</v>
      </c>
      <c r="C552" t="s">
        <v>833</v>
      </c>
      <c r="D552" t="s">
        <v>877</v>
      </c>
      <c r="E552" t="s">
        <v>834</v>
      </c>
      <c r="F552" t="s">
        <v>1699</v>
      </c>
    </row>
    <row r="553" spans="1:6">
      <c r="A553" t="s">
        <v>1700</v>
      </c>
      <c r="B553" t="s">
        <v>1701</v>
      </c>
      <c r="C553" t="s">
        <v>833</v>
      </c>
      <c r="D553" t="s">
        <v>834</v>
      </c>
      <c r="E553" t="s">
        <v>833</v>
      </c>
    </row>
    <row r="554" spans="1:6">
      <c r="A554" t="s">
        <v>1702</v>
      </c>
      <c r="B554" t="s">
        <v>1703</v>
      </c>
      <c r="C554" t="s">
        <v>833</v>
      </c>
      <c r="D554" t="s">
        <v>834</v>
      </c>
      <c r="E554" t="s">
        <v>834</v>
      </c>
    </row>
    <row r="555" spans="1:6">
      <c r="A555" t="s">
        <v>1704</v>
      </c>
      <c r="B555" t="s">
        <v>1705</v>
      </c>
      <c r="C555" t="s">
        <v>833</v>
      </c>
      <c r="D555" t="s">
        <v>834</v>
      </c>
      <c r="E555" t="s">
        <v>834</v>
      </c>
    </row>
    <row r="556" spans="1:6">
      <c r="A556" t="s">
        <v>1706</v>
      </c>
      <c r="B556" t="s">
        <v>1707</v>
      </c>
      <c r="C556" t="s">
        <v>833</v>
      </c>
      <c r="D556" t="s">
        <v>834</v>
      </c>
      <c r="E556" t="s">
        <v>834</v>
      </c>
    </row>
    <row r="557" spans="1:6">
      <c r="A557" t="s">
        <v>1708</v>
      </c>
      <c r="B557" t="s">
        <v>1709</v>
      </c>
      <c r="C557" t="s">
        <v>833</v>
      </c>
      <c r="D557" t="s">
        <v>834</v>
      </c>
      <c r="E557" t="s">
        <v>833</v>
      </c>
    </row>
    <row r="558" spans="1:6">
      <c r="A558" t="s">
        <v>1710</v>
      </c>
      <c r="B558" t="s">
        <v>1711</v>
      </c>
      <c r="C558" t="s">
        <v>833</v>
      </c>
      <c r="D558" t="s">
        <v>834</v>
      </c>
      <c r="E558" t="s">
        <v>833</v>
      </c>
    </row>
    <row r="559" spans="1:6">
      <c r="A559" t="s">
        <v>1712</v>
      </c>
      <c r="B559" t="s">
        <v>1713</v>
      </c>
      <c r="C559" t="s">
        <v>833</v>
      </c>
      <c r="D559" t="s">
        <v>834</v>
      </c>
      <c r="E559" t="s">
        <v>833</v>
      </c>
    </row>
    <row r="560" spans="1:6">
      <c r="A560" t="s">
        <v>1714</v>
      </c>
      <c r="B560" t="s">
        <v>1715</v>
      </c>
      <c r="C560" t="s">
        <v>833</v>
      </c>
      <c r="D560" t="s">
        <v>834</v>
      </c>
      <c r="E560" t="s">
        <v>833</v>
      </c>
    </row>
    <row r="561" spans="1:6">
      <c r="A561" t="s">
        <v>524</v>
      </c>
      <c r="B561" t="s">
        <v>523</v>
      </c>
      <c r="C561" t="s">
        <v>833</v>
      </c>
      <c r="D561" t="s">
        <v>833</v>
      </c>
      <c r="E561" t="s">
        <v>833</v>
      </c>
    </row>
    <row r="562" spans="1:6">
      <c r="A562" t="s">
        <v>1716</v>
      </c>
      <c r="B562" t="s">
        <v>1717</v>
      </c>
      <c r="C562" t="s">
        <v>833</v>
      </c>
      <c r="D562" t="s">
        <v>834</v>
      </c>
      <c r="E562" t="s">
        <v>833</v>
      </c>
    </row>
    <row r="563" spans="1:6">
      <c r="A563" t="s">
        <v>69</v>
      </c>
      <c r="B563" t="s">
        <v>1718</v>
      </c>
      <c r="C563" t="s">
        <v>833</v>
      </c>
      <c r="D563" t="s">
        <v>833</v>
      </c>
      <c r="E563" t="s">
        <v>833</v>
      </c>
    </row>
    <row r="564" spans="1:6">
      <c r="A564" t="s">
        <v>1719</v>
      </c>
      <c r="B564" t="s">
        <v>1720</v>
      </c>
      <c r="C564" t="s">
        <v>833</v>
      </c>
      <c r="D564" t="s">
        <v>834</v>
      </c>
      <c r="E564" t="s">
        <v>833</v>
      </c>
    </row>
    <row r="565" spans="1:6">
      <c r="A565" t="s">
        <v>553</v>
      </c>
      <c r="B565" t="s">
        <v>1721</v>
      </c>
      <c r="C565" t="s">
        <v>833</v>
      </c>
      <c r="D565" t="s">
        <v>834</v>
      </c>
      <c r="E565" t="s">
        <v>833</v>
      </c>
      <c r="F565" t="s">
        <v>878</v>
      </c>
    </row>
    <row r="566" spans="1:6">
      <c r="A566" t="s">
        <v>677</v>
      </c>
      <c r="B566" t="s">
        <v>676</v>
      </c>
      <c r="C566" t="s">
        <v>833</v>
      </c>
      <c r="D566" t="s">
        <v>833</v>
      </c>
      <c r="E566" t="s">
        <v>833</v>
      </c>
    </row>
    <row r="567" spans="1:6">
      <c r="A567" t="s">
        <v>1722</v>
      </c>
      <c r="B567" t="s">
        <v>1723</v>
      </c>
      <c r="C567" t="s">
        <v>833</v>
      </c>
      <c r="D567" t="s">
        <v>834</v>
      </c>
      <c r="E567" t="s">
        <v>833</v>
      </c>
    </row>
    <row r="568" spans="1:6">
      <c r="A568" t="s">
        <v>1724</v>
      </c>
      <c r="B568" t="s">
        <v>1725</v>
      </c>
      <c r="C568" t="s">
        <v>833</v>
      </c>
      <c r="D568" t="s">
        <v>834</v>
      </c>
      <c r="E568" t="s">
        <v>834</v>
      </c>
    </row>
    <row r="569" spans="1:6">
      <c r="A569" t="s">
        <v>25</v>
      </c>
      <c r="B569" t="s">
        <v>1726</v>
      </c>
      <c r="C569" t="s">
        <v>833</v>
      </c>
      <c r="D569" t="s">
        <v>833</v>
      </c>
      <c r="E569" t="s">
        <v>833</v>
      </c>
    </row>
    <row r="570" spans="1:6">
      <c r="A570" t="s">
        <v>764</v>
      </c>
      <c r="B570" t="s">
        <v>763</v>
      </c>
      <c r="C570" t="s">
        <v>833</v>
      </c>
      <c r="D570" t="s">
        <v>833</v>
      </c>
      <c r="E570" t="s">
        <v>833</v>
      </c>
    </row>
    <row r="571" spans="1:6">
      <c r="A571" t="s">
        <v>1727</v>
      </c>
      <c r="B571" t="s">
        <v>1728</v>
      </c>
      <c r="C571" t="s">
        <v>833</v>
      </c>
      <c r="D571" t="s">
        <v>834</v>
      </c>
      <c r="E571" t="s">
        <v>833</v>
      </c>
    </row>
    <row r="572" spans="1:6">
      <c r="A572" t="s">
        <v>226</v>
      </c>
      <c r="B572" t="s">
        <v>225</v>
      </c>
      <c r="C572" t="s">
        <v>833</v>
      </c>
      <c r="D572" t="s">
        <v>833</v>
      </c>
      <c r="E572" t="s">
        <v>833</v>
      </c>
    </row>
    <row r="573" spans="1:6">
      <c r="A573" t="s">
        <v>1729</v>
      </c>
      <c r="B573" t="s">
        <v>1730</v>
      </c>
      <c r="C573" t="s">
        <v>833</v>
      </c>
      <c r="D573" t="s">
        <v>834</v>
      </c>
      <c r="E573" t="s">
        <v>833</v>
      </c>
    </row>
    <row r="574" spans="1:6">
      <c r="A574" t="s">
        <v>228</v>
      </c>
      <c r="B574" t="s">
        <v>1731</v>
      </c>
      <c r="C574" t="s">
        <v>833</v>
      </c>
      <c r="D574" t="s">
        <v>833</v>
      </c>
      <c r="E574" t="s">
        <v>833</v>
      </c>
    </row>
    <row r="575" spans="1:6">
      <c r="A575" t="s">
        <v>1732</v>
      </c>
      <c r="B575" t="s">
        <v>1733</v>
      </c>
      <c r="C575" t="s">
        <v>833</v>
      </c>
      <c r="D575" t="s">
        <v>833</v>
      </c>
      <c r="E575" t="s">
        <v>833</v>
      </c>
    </row>
    <row r="576" spans="1:6">
      <c r="A576" t="s">
        <v>1734</v>
      </c>
      <c r="B576" t="s">
        <v>1735</v>
      </c>
      <c r="C576" t="s">
        <v>833</v>
      </c>
      <c r="D576" t="s">
        <v>834</v>
      </c>
      <c r="E576" t="s">
        <v>834</v>
      </c>
    </row>
    <row r="577" spans="1:5">
      <c r="A577" t="s">
        <v>1736</v>
      </c>
      <c r="B577" t="s">
        <v>1737</v>
      </c>
      <c r="C577" t="s">
        <v>833</v>
      </c>
      <c r="D577" t="s">
        <v>834</v>
      </c>
      <c r="E577" t="s">
        <v>833</v>
      </c>
    </row>
    <row r="578" spans="1:5">
      <c r="A578" t="s">
        <v>1738</v>
      </c>
      <c r="B578" t="s">
        <v>1739</v>
      </c>
      <c r="C578" t="s">
        <v>833</v>
      </c>
      <c r="D578" t="s">
        <v>834</v>
      </c>
      <c r="E578" t="s">
        <v>833</v>
      </c>
    </row>
    <row r="579" spans="1:5">
      <c r="A579" t="s">
        <v>23</v>
      </c>
      <c r="B579" t="s">
        <v>22</v>
      </c>
      <c r="C579" t="s">
        <v>833</v>
      </c>
      <c r="D579" t="s">
        <v>833</v>
      </c>
      <c r="E579" t="s">
        <v>833</v>
      </c>
    </row>
    <row r="580" spans="1:5">
      <c r="A580" t="s">
        <v>1740</v>
      </c>
      <c r="B580" t="s">
        <v>1741</v>
      </c>
      <c r="C580" t="s">
        <v>833</v>
      </c>
      <c r="D580" t="s">
        <v>834</v>
      </c>
      <c r="E580" t="s">
        <v>833</v>
      </c>
    </row>
    <row r="581" spans="1:5">
      <c r="A581" t="s">
        <v>431</v>
      </c>
      <c r="B581" t="s">
        <v>1742</v>
      </c>
      <c r="C581" t="s">
        <v>833</v>
      </c>
      <c r="D581" t="s">
        <v>833</v>
      </c>
      <c r="E581" t="s">
        <v>833</v>
      </c>
    </row>
    <row r="582" spans="1:5">
      <c r="A582" t="s">
        <v>161</v>
      </c>
      <c r="B582" t="s">
        <v>160</v>
      </c>
      <c r="C582" t="s">
        <v>833</v>
      </c>
      <c r="D582" t="s">
        <v>833</v>
      </c>
      <c r="E582" t="s">
        <v>833</v>
      </c>
    </row>
    <row r="583" spans="1:5">
      <c r="A583" t="s">
        <v>1743</v>
      </c>
      <c r="B583" t="s">
        <v>1744</v>
      </c>
      <c r="C583" t="s">
        <v>833</v>
      </c>
      <c r="D583" t="s">
        <v>834</v>
      </c>
      <c r="E583" t="s">
        <v>833</v>
      </c>
    </row>
    <row r="584" spans="1:5">
      <c r="A584" t="s">
        <v>559</v>
      </c>
      <c r="B584" t="s">
        <v>558</v>
      </c>
      <c r="C584" t="s">
        <v>833</v>
      </c>
      <c r="D584" t="s">
        <v>833</v>
      </c>
      <c r="E584" t="s">
        <v>833</v>
      </c>
    </row>
    <row r="585" spans="1:5">
      <c r="A585" t="s">
        <v>758</v>
      </c>
      <c r="B585" t="s">
        <v>1745</v>
      </c>
      <c r="C585" t="s">
        <v>833</v>
      </c>
      <c r="D585" t="s">
        <v>833</v>
      </c>
      <c r="E585" t="s">
        <v>833</v>
      </c>
    </row>
    <row r="586" spans="1:5">
      <c r="A586" t="s">
        <v>1746</v>
      </c>
      <c r="B586" t="s">
        <v>1747</v>
      </c>
      <c r="C586" t="s">
        <v>833</v>
      </c>
      <c r="D586" t="s">
        <v>834</v>
      </c>
      <c r="E586" t="s">
        <v>833</v>
      </c>
    </row>
    <row r="587" spans="1:5">
      <c r="A587" t="s">
        <v>1748</v>
      </c>
      <c r="B587" t="s">
        <v>1749</v>
      </c>
      <c r="C587" t="s">
        <v>833</v>
      </c>
      <c r="D587" t="s">
        <v>834</v>
      </c>
      <c r="E587" t="s">
        <v>833</v>
      </c>
    </row>
    <row r="588" spans="1:5">
      <c r="A588" t="s">
        <v>1750</v>
      </c>
      <c r="B588" t="s">
        <v>1751</v>
      </c>
      <c r="C588" t="s">
        <v>833</v>
      </c>
      <c r="D588" t="s">
        <v>834</v>
      </c>
      <c r="E588" t="s">
        <v>833</v>
      </c>
    </row>
    <row r="589" spans="1:5">
      <c r="A589" t="s">
        <v>1752</v>
      </c>
      <c r="B589" t="s">
        <v>1753</v>
      </c>
      <c r="C589" t="s">
        <v>833</v>
      </c>
      <c r="D589" t="s">
        <v>834</v>
      </c>
      <c r="E589" t="s">
        <v>833</v>
      </c>
    </row>
    <row r="590" spans="1:5">
      <c r="A590" t="s">
        <v>1754</v>
      </c>
      <c r="B590" t="s">
        <v>1755</v>
      </c>
      <c r="C590" t="s">
        <v>833</v>
      </c>
      <c r="D590" t="s">
        <v>834</v>
      </c>
      <c r="E590" t="s">
        <v>833</v>
      </c>
    </row>
    <row r="591" spans="1:5">
      <c r="A591" t="s">
        <v>1756</v>
      </c>
      <c r="B591" t="s">
        <v>1757</v>
      </c>
      <c r="C591" t="s">
        <v>833</v>
      </c>
      <c r="D591" t="s">
        <v>834</v>
      </c>
      <c r="E591" t="s">
        <v>833</v>
      </c>
    </row>
    <row r="592" spans="1:5">
      <c r="A592" t="s">
        <v>1758</v>
      </c>
      <c r="B592" t="s">
        <v>1340</v>
      </c>
      <c r="C592" t="s">
        <v>833</v>
      </c>
      <c r="D592" t="s">
        <v>834</v>
      </c>
      <c r="E592" t="s">
        <v>833</v>
      </c>
    </row>
    <row r="593" spans="1:5">
      <c r="A593" t="s">
        <v>1759</v>
      </c>
      <c r="B593" t="s">
        <v>1760</v>
      </c>
      <c r="C593" t="s">
        <v>833</v>
      </c>
      <c r="D593" t="s">
        <v>834</v>
      </c>
      <c r="E593" t="s">
        <v>833</v>
      </c>
    </row>
    <row r="594" spans="1:5">
      <c r="A594" t="s">
        <v>1761</v>
      </c>
      <c r="B594" t="s">
        <v>1762</v>
      </c>
      <c r="C594" t="s">
        <v>833</v>
      </c>
      <c r="D594" t="s">
        <v>834</v>
      </c>
      <c r="E594" t="s">
        <v>833</v>
      </c>
    </row>
    <row r="595" spans="1:5">
      <c r="A595" t="s">
        <v>1763</v>
      </c>
      <c r="B595" t="s">
        <v>1764</v>
      </c>
      <c r="C595" t="s">
        <v>833</v>
      </c>
      <c r="D595" t="s">
        <v>834</v>
      </c>
      <c r="E595" t="s">
        <v>833</v>
      </c>
    </row>
    <row r="596" spans="1:5">
      <c r="A596" t="s">
        <v>1765</v>
      </c>
      <c r="B596" t="s">
        <v>1766</v>
      </c>
      <c r="C596" t="s">
        <v>833</v>
      </c>
      <c r="D596" t="s">
        <v>834</v>
      </c>
      <c r="E596" t="s">
        <v>833</v>
      </c>
    </row>
    <row r="597" spans="1:5">
      <c r="A597" t="s">
        <v>1767</v>
      </c>
      <c r="B597" t="s">
        <v>1768</v>
      </c>
      <c r="C597" t="s">
        <v>833</v>
      </c>
      <c r="D597" t="s">
        <v>834</v>
      </c>
      <c r="E597" t="s">
        <v>834</v>
      </c>
    </row>
    <row r="598" spans="1:5">
      <c r="A598" t="s">
        <v>1769</v>
      </c>
      <c r="B598" t="s">
        <v>1770</v>
      </c>
      <c r="C598" t="s">
        <v>833</v>
      </c>
      <c r="D598" t="s">
        <v>834</v>
      </c>
      <c r="E598" t="s">
        <v>834</v>
      </c>
    </row>
    <row r="599" spans="1:5">
      <c r="A599" t="s">
        <v>1771</v>
      </c>
      <c r="B599" t="s">
        <v>1772</v>
      </c>
      <c r="C599" t="s">
        <v>833</v>
      </c>
      <c r="D599" t="s">
        <v>834</v>
      </c>
      <c r="E599" t="s">
        <v>834</v>
      </c>
    </row>
    <row r="600" spans="1:5">
      <c r="A600" t="s">
        <v>1773</v>
      </c>
      <c r="B600" t="s">
        <v>1774</v>
      </c>
      <c r="C600" t="s">
        <v>833</v>
      </c>
      <c r="D600" t="s">
        <v>834</v>
      </c>
      <c r="E600" t="s">
        <v>834</v>
      </c>
    </row>
    <row r="601" spans="1:5">
      <c r="A601" t="s">
        <v>1775</v>
      </c>
      <c r="B601" t="s">
        <v>1776</v>
      </c>
      <c r="C601" t="s">
        <v>833</v>
      </c>
      <c r="D601" t="s">
        <v>834</v>
      </c>
      <c r="E601" t="s">
        <v>834</v>
      </c>
    </row>
    <row r="602" spans="1:5">
      <c r="A602" t="s">
        <v>1777</v>
      </c>
      <c r="B602" t="s">
        <v>1778</v>
      </c>
      <c r="C602" t="s">
        <v>833</v>
      </c>
      <c r="D602" t="s">
        <v>833</v>
      </c>
      <c r="E602" t="s">
        <v>833</v>
      </c>
    </row>
    <row r="603" spans="1:5">
      <c r="A603" t="s">
        <v>89</v>
      </c>
      <c r="B603" t="s">
        <v>1779</v>
      </c>
      <c r="C603" t="s">
        <v>833</v>
      </c>
      <c r="D603" t="s">
        <v>833</v>
      </c>
      <c r="E603" t="s">
        <v>833</v>
      </c>
    </row>
    <row r="604" spans="1:5">
      <c r="A604" t="s">
        <v>1780</v>
      </c>
      <c r="B604" t="s">
        <v>1781</v>
      </c>
      <c r="C604" t="s">
        <v>833</v>
      </c>
      <c r="D604" t="s">
        <v>834</v>
      </c>
      <c r="E604" t="s">
        <v>833</v>
      </c>
    </row>
    <row r="605" spans="1:5">
      <c r="A605" t="s">
        <v>1782</v>
      </c>
      <c r="B605" t="s">
        <v>1783</v>
      </c>
      <c r="C605" t="s">
        <v>833</v>
      </c>
      <c r="D605" t="s">
        <v>834</v>
      </c>
      <c r="E605" t="s">
        <v>833</v>
      </c>
    </row>
    <row r="606" spans="1:5">
      <c r="A606" t="s">
        <v>185</v>
      </c>
      <c r="B606" t="s">
        <v>1784</v>
      </c>
      <c r="C606" t="s">
        <v>833</v>
      </c>
      <c r="D606" t="s">
        <v>834</v>
      </c>
      <c r="E606" t="s">
        <v>833</v>
      </c>
    </row>
    <row r="607" spans="1:5">
      <c r="A607" t="s">
        <v>1785</v>
      </c>
      <c r="B607" t="s">
        <v>1786</v>
      </c>
      <c r="C607" t="s">
        <v>833</v>
      </c>
      <c r="D607" t="s">
        <v>834</v>
      </c>
      <c r="E607" t="s">
        <v>833</v>
      </c>
    </row>
    <row r="608" spans="1:5">
      <c r="A608" t="s">
        <v>1787</v>
      </c>
      <c r="B608" t="s">
        <v>1788</v>
      </c>
      <c r="C608" t="s">
        <v>833</v>
      </c>
      <c r="D608" t="s">
        <v>833</v>
      </c>
      <c r="E608" t="s">
        <v>833</v>
      </c>
    </row>
    <row r="609" spans="1:5">
      <c r="A609" t="s">
        <v>1789</v>
      </c>
      <c r="B609" t="s">
        <v>1790</v>
      </c>
      <c r="C609" t="s">
        <v>833</v>
      </c>
      <c r="D609" t="s">
        <v>834</v>
      </c>
      <c r="E609" t="s">
        <v>833</v>
      </c>
    </row>
    <row r="610" spans="1:5">
      <c r="A610" t="s">
        <v>683</v>
      </c>
      <c r="B610" t="s">
        <v>1791</v>
      </c>
      <c r="C610" t="s">
        <v>833</v>
      </c>
      <c r="D610" t="s">
        <v>833</v>
      </c>
      <c r="E610" t="s">
        <v>833</v>
      </c>
    </row>
    <row r="611" spans="1:5">
      <c r="A611" t="s">
        <v>616</v>
      </c>
      <c r="B611" t="s">
        <v>1792</v>
      </c>
      <c r="C611" t="s">
        <v>833</v>
      </c>
      <c r="D611" t="s">
        <v>834</v>
      </c>
      <c r="E611" t="s">
        <v>833</v>
      </c>
    </row>
    <row r="612" spans="1:5">
      <c r="A612" t="s">
        <v>1793</v>
      </c>
      <c r="B612" t="s">
        <v>1794</v>
      </c>
      <c r="C612" t="s">
        <v>833</v>
      </c>
      <c r="D612" t="s">
        <v>834</v>
      </c>
      <c r="E612" t="s">
        <v>833</v>
      </c>
    </row>
    <row r="613" spans="1:5">
      <c r="A613" t="s">
        <v>1795</v>
      </c>
      <c r="B613" t="s">
        <v>1796</v>
      </c>
      <c r="C613" t="s">
        <v>833</v>
      </c>
      <c r="D613" t="s">
        <v>834</v>
      </c>
      <c r="E613" t="s">
        <v>833</v>
      </c>
    </row>
    <row r="614" spans="1:5">
      <c r="A614" t="s">
        <v>500</v>
      </c>
      <c r="B614" t="s">
        <v>499</v>
      </c>
      <c r="C614" t="s">
        <v>833</v>
      </c>
      <c r="D614" t="s">
        <v>833</v>
      </c>
      <c r="E614" t="s">
        <v>833</v>
      </c>
    </row>
    <row r="615" spans="1:5">
      <c r="A615" t="s">
        <v>656</v>
      </c>
      <c r="B615" t="s">
        <v>655</v>
      </c>
      <c r="C615" t="s">
        <v>833</v>
      </c>
      <c r="D615" t="s">
        <v>833</v>
      </c>
      <c r="E615" t="s">
        <v>833</v>
      </c>
    </row>
    <row r="616" spans="1:5">
      <c r="A616" t="s">
        <v>127</v>
      </c>
      <c r="B616" t="s">
        <v>126</v>
      </c>
      <c r="C616" t="s">
        <v>833</v>
      </c>
      <c r="D616" t="s">
        <v>833</v>
      </c>
      <c r="E616" t="s">
        <v>833</v>
      </c>
    </row>
    <row r="617" spans="1:5">
      <c r="A617" t="s">
        <v>1797</v>
      </c>
      <c r="B617" t="s">
        <v>1798</v>
      </c>
      <c r="C617" t="s">
        <v>833</v>
      </c>
      <c r="D617" t="s">
        <v>834</v>
      </c>
      <c r="E617" t="s">
        <v>833</v>
      </c>
    </row>
    <row r="618" spans="1:5">
      <c r="A618" t="s">
        <v>1799</v>
      </c>
      <c r="B618" t="s">
        <v>1800</v>
      </c>
      <c r="C618" t="s">
        <v>833</v>
      </c>
      <c r="D618" t="s">
        <v>834</v>
      </c>
      <c r="E618" t="s">
        <v>833</v>
      </c>
    </row>
    <row r="619" spans="1:5">
      <c r="A619" t="s">
        <v>1801</v>
      </c>
      <c r="B619" t="s">
        <v>1802</v>
      </c>
      <c r="C619" t="s">
        <v>833</v>
      </c>
      <c r="D619" t="s">
        <v>834</v>
      </c>
      <c r="E619" t="s">
        <v>833</v>
      </c>
    </row>
    <row r="620" spans="1:5">
      <c r="A620" t="s">
        <v>634</v>
      </c>
      <c r="B620" t="s">
        <v>633</v>
      </c>
      <c r="C620" t="s">
        <v>833</v>
      </c>
      <c r="D620" t="s">
        <v>833</v>
      </c>
      <c r="E620" t="s">
        <v>833</v>
      </c>
    </row>
    <row r="621" spans="1:5">
      <c r="A621" t="s">
        <v>583</v>
      </c>
      <c r="B621" t="s">
        <v>582</v>
      </c>
      <c r="C621" t="s">
        <v>833</v>
      </c>
      <c r="D621" t="s">
        <v>833</v>
      </c>
      <c r="E621" t="s">
        <v>833</v>
      </c>
    </row>
    <row r="622" spans="1:5">
      <c r="A622" t="s">
        <v>1803</v>
      </c>
      <c r="B622" t="s">
        <v>1804</v>
      </c>
      <c r="C622" t="s">
        <v>833</v>
      </c>
      <c r="D622" t="s">
        <v>833</v>
      </c>
      <c r="E622" t="s">
        <v>833</v>
      </c>
    </row>
    <row r="623" spans="1:5">
      <c r="A623" t="s">
        <v>169</v>
      </c>
      <c r="B623" t="s">
        <v>1805</v>
      </c>
      <c r="C623" t="s">
        <v>833</v>
      </c>
      <c r="D623" t="s">
        <v>833</v>
      </c>
      <c r="E623" t="s">
        <v>833</v>
      </c>
    </row>
    <row r="624" spans="1:5">
      <c r="A624" t="s">
        <v>1806</v>
      </c>
      <c r="B624" t="s">
        <v>1807</v>
      </c>
      <c r="C624" t="s">
        <v>833</v>
      </c>
      <c r="D624" t="s">
        <v>833</v>
      </c>
      <c r="E624" t="s">
        <v>833</v>
      </c>
    </row>
    <row r="625" spans="1:5">
      <c r="A625" t="s">
        <v>195</v>
      </c>
      <c r="B625" t="s">
        <v>194</v>
      </c>
      <c r="C625" t="s">
        <v>833</v>
      </c>
      <c r="D625" t="s">
        <v>833</v>
      </c>
      <c r="E625" t="s">
        <v>833</v>
      </c>
    </row>
    <row r="626" spans="1:5">
      <c r="A626" t="s">
        <v>1808</v>
      </c>
      <c r="B626" t="s">
        <v>1809</v>
      </c>
      <c r="C626" t="s">
        <v>833</v>
      </c>
      <c r="D626" t="s">
        <v>834</v>
      </c>
      <c r="E626" t="s">
        <v>833</v>
      </c>
    </row>
    <row r="627" spans="1:5">
      <c r="A627" t="s">
        <v>276</v>
      </c>
      <c r="B627" t="s">
        <v>1810</v>
      </c>
      <c r="C627" t="s">
        <v>833</v>
      </c>
      <c r="D627" t="s">
        <v>833</v>
      </c>
      <c r="E627" t="s">
        <v>833</v>
      </c>
    </row>
    <row r="628" spans="1:5">
      <c r="A628" t="s">
        <v>1811</v>
      </c>
      <c r="B628" t="s">
        <v>1812</v>
      </c>
      <c r="C628" t="s">
        <v>833</v>
      </c>
      <c r="D628" t="s">
        <v>833</v>
      </c>
      <c r="E628" t="s">
        <v>833</v>
      </c>
    </row>
    <row r="629" spans="1:5">
      <c r="A629" t="s">
        <v>612</v>
      </c>
      <c r="B629" t="s">
        <v>1813</v>
      </c>
      <c r="C629" t="s">
        <v>833</v>
      </c>
      <c r="D629" t="s">
        <v>834</v>
      </c>
      <c r="E629" t="s">
        <v>833</v>
      </c>
    </row>
    <row r="630" spans="1:5">
      <c r="A630" t="s">
        <v>1814</v>
      </c>
      <c r="B630" t="s">
        <v>1815</v>
      </c>
      <c r="C630" t="s">
        <v>833</v>
      </c>
      <c r="D630" t="s">
        <v>834</v>
      </c>
      <c r="E630" t="s">
        <v>833</v>
      </c>
    </row>
    <row r="631" spans="1:5">
      <c r="A631" t="s">
        <v>1816</v>
      </c>
      <c r="B631" t="s">
        <v>1817</v>
      </c>
      <c r="C631" t="s">
        <v>833</v>
      </c>
      <c r="D631" t="s">
        <v>834</v>
      </c>
      <c r="E631" t="s">
        <v>833</v>
      </c>
    </row>
    <row r="632" spans="1:5">
      <c r="A632" t="s">
        <v>1818</v>
      </c>
      <c r="B632" t="s">
        <v>1819</v>
      </c>
      <c r="C632" t="s">
        <v>833</v>
      </c>
      <c r="D632" t="s">
        <v>833</v>
      </c>
      <c r="E632" t="s">
        <v>833</v>
      </c>
    </row>
    <row r="633" spans="1:5">
      <c r="A633" t="s">
        <v>1820</v>
      </c>
      <c r="B633" t="s">
        <v>1821</v>
      </c>
      <c r="C633" t="s">
        <v>833</v>
      </c>
      <c r="D633" t="s">
        <v>834</v>
      </c>
      <c r="E633" t="s">
        <v>833</v>
      </c>
    </row>
    <row r="634" spans="1:5">
      <c r="A634" t="s">
        <v>1822</v>
      </c>
      <c r="B634" t="s">
        <v>1823</v>
      </c>
      <c r="C634" t="s">
        <v>833</v>
      </c>
      <c r="D634" t="s">
        <v>834</v>
      </c>
      <c r="E634" t="s">
        <v>833</v>
      </c>
    </row>
    <row r="635" spans="1:5">
      <c r="A635" t="s">
        <v>646</v>
      </c>
      <c r="B635" t="s">
        <v>1824</v>
      </c>
      <c r="C635" t="s">
        <v>833</v>
      </c>
      <c r="D635" t="s">
        <v>833</v>
      </c>
      <c r="E635" t="s">
        <v>833</v>
      </c>
    </row>
    <row r="636" spans="1:5">
      <c r="A636" t="s">
        <v>155</v>
      </c>
      <c r="B636" t="s">
        <v>1825</v>
      </c>
      <c r="C636" t="s">
        <v>833</v>
      </c>
      <c r="D636" t="s">
        <v>833</v>
      </c>
      <c r="E636" t="s">
        <v>833</v>
      </c>
    </row>
    <row r="637" spans="1:5">
      <c r="A637" t="s">
        <v>1826</v>
      </c>
      <c r="B637" t="s">
        <v>1827</v>
      </c>
      <c r="C637" t="s">
        <v>833</v>
      </c>
      <c r="D637" t="s">
        <v>834</v>
      </c>
      <c r="E637" t="s">
        <v>833</v>
      </c>
    </row>
    <row r="638" spans="1:5">
      <c r="A638" t="s">
        <v>1828</v>
      </c>
      <c r="B638" t="s">
        <v>1829</v>
      </c>
      <c r="C638" t="s">
        <v>833</v>
      </c>
      <c r="D638" t="s">
        <v>834</v>
      </c>
      <c r="E638" t="s">
        <v>833</v>
      </c>
    </row>
    <row r="639" spans="1:5">
      <c r="A639" t="s">
        <v>642</v>
      </c>
      <c r="B639" t="s">
        <v>641</v>
      </c>
      <c r="C639" t="s">
        <v>833</v>
      </c>
      <c r="D639" t="s">
        <v>833</v>
      </c>
      <c r="E639" t="s">
        <v>833</v>
      </c>
    </row>
    <row r="640" spans="1:5">
      <c r="A640" t="s">
        <v>133</v>
      </c>
      <c r="B640" t="s">
        <v>1830</v>
      </c>
      <c r="C640" t="s">
        <v>833</v>
      </c>
      <c r="D640" t="s">
        <v>833</v>
      </c>
      <c r="E640" t="s">
        <v>833</v>
      </c>
    </row>
    <row r="641" spans="1:5">
      <c r="A641" t="s">
        <v>1831</v>
      </c>
      <c r="B641" t="s">
        <v>1832</v>
      </c>
      <c r="C641" t="s">
        <v>833</v>
      </c>
      <c r="D641" t="s">
        <v>833</v>
      </c>
      <c r="E641" t="s">
        <v>833</v>
      </c>
    </row>
    <row r="642" spans="1:5">
      <c r="A642" t="s">
        <v>733</v>
      </c>
      <c r="B642" t="s">
        <v>1833</v>
      </c>
      <c r="C642" t="s">
        <v>833</v>
      </c>
      <c r="D642" t="s">
        <v>833</v>
      </c>
      <c r="E642" t="s">
        <v>833</v>
      </c>
    </row>
    <row r="643" spans="1:5">
      <c r="A643" t="s">
        <v>63</v>
      </c>
      <c r="B643" t="s">
        <v>62</v>
      </c>
      <c r="C643" t="s">
        <v>833</v>
      </c>
      <c r="D643" t="s">
        <v>833</v>
      </c>
      <c r="E643" t="s">
        <v>833</v>
      </c>
    </row>
    <row r="644" spans="1:5">
      <c r="A644" t="s">
        <v>61</v>
      </c>
      <c r="B644" t="s">
        <v>60</v>
      </c>
      <c r="C644" t="s">
        <v>833</v>
      </c>
      <c r="D644" t="s">
        <v>834</v>
      </c>
      <c r="E644" t="s">
        <v>833</v>
      </c>
    </row>
    <row r="645" spans="1:5">
      <c r="A645" t="s">
        <v>1834</v>
      </c>
      <c r="B645" t="s">
        <v>1835</v>
      </c>
      <c r="C645" t="s">
        <v>833</v>
      </c>
      <c r="D645" t="s">
        <v>834</v>
      </c>
      <c r="E645" t="s">
        <v>833</v>
      </c>
    </row>
    <row r="646" spans="1:5">
      <c r="A646" t="s">
        <v>1836</v>
      </c>
      <c r="B646" t="s">
        <v>1837</v>
      </c>
      <c r="C646" t="s">
        <v>833</v>
      </c>
      <c r="D646" t="s">
        <v>834</v>
      </c>
      <c r="E646" t="s">
        <v>833</v>
      </c>
    </row>
    <row r="647" spans="1:5">
      <c r="A647" t="s">
        <v>465</v>
      </c>
      <c r="B647" t="s">
        <v>1838</v>
      </c>
      <c r="C647" t="s">
        <v>833</v>
      </c>
      <c r="D647" t="s">
        <v>833</v>
      </c>
      <c r="E647" t="s">
        <v>833</v>
      </c>
    </row>
    <row r="648" spans="1:5">
      <c r="A648" t="s">
        <v>1839</v>
      </c>
      <c r="B648" t="s">
        <v>1840</v>
      </c>
      <c r="C648" t="s">
        <v>833</v>
      </c>
      <c r="D648" t="s">
        <v>834</v>
      </c>
      <c r="E648" t="s">
        <v>833</v>
      </c>
    </row>
    <row r="649" spans="1:5">
      <c r="A649" t="s">
        <v>640</v>
      </c>
      <c r="B649" t="s">
        <v>1841</v>
      </c>
      <c r="C649" t="s">
        <v>833</v>
      </c>
      <c r="D649" t="s">
        <v>834</v>
      </c>
      <c r="E649" t="s">
        <v>833</v>
      </c>
    </row>
    <row r="650" spans="1:5">
      <c r="A650" t="s">
        <v>1842</v>
      </c>
      <c r="B650" t="s">
        <v>1843</v>
      </c>
      <c r="C650" t="s">
        <v>833</v>
      </c>
      <c r="D650" t="s">
        <v>834</v>
      </c>
      <c r="E650" t="s">
        <v>833</v>
      </c>
    </row>
    <row r="651" spans="1:5">
      <c r="A651" t="s">
        <v>1844</v>
      </c>
      <c r="B651" t="s">
        <v>1845</v>
      </c>
      <c r="C651" t="s">
        <v>833</v>
      </c>
      <c r="D651" t="s">
        <v>834</v>
      </c>
      <c r="E651" t="s">
        <v>833</v>
      </c>
    </row>
    <row r="652" spans="1:5">
      <c r="A652" t="s">
        <v>1846</v>
      </c>
      <c r="B652" t="s">
        <v>1845</v>
      </c>
      <c r="C652" t="s">
        <v>833</v>
      </c>
      <c r="D652" t="s">
        <v>834</v>
      </c>
      <c r="E652" t="s">
        <v>833</v>
      </c>
    </row>
    <row r="653" spans="1:5">
      <c r="A653" t="s">
        <v>1847</v>
      </c>
      <c r="B653" t="s">
        <v>1848</v>
      </c>
      <c r="C653" t="s">
        <v>833</v>
      </c>
      <c r="D653" t="s">
        <v>834</v>
      </c>
      <c r="E653" t="s">
        <v>833</v>
      </c>
    </row>
    <row r="654" spans="1:5">
      <c r="A654" t="s">
        <v>1849</v>
      </c>
      <c r="B654" t="s">
        <v>1850</v>
      </c>
      <c r="C654" t="s">
        <v>833</v>
      </c>
      <c r="D654" t="s">
        <v>833</v>
      </c>
      <c r="E654" t="s">
        <v>833</v>
      </c>
    </row>
    <row r="655" spans="1:5">
      <c r="A655" t="s">
        <v>1851</v>
      </c>
      <c r="B655" t="s">
        <v>1852</v>
      </c>
      <c r="C655" t="s">
        <v>833</v>
      </c>
      <c r="D655" t="s">
        <v>834</v>
      </c>
      <c r="E655" t="s">
        <v>833</v>
      </c>
    </row>
    <row r="656" spans="1:5">
      <c r="A656" t="s">
        <v>372</v>
      </c>
      <c r="B656" t="s">
        <v>1853</v>
      </c>
      <c r="C656" t="s">
        <v>833</v>
      </c>
      <c r="D656" t="s">
        <v>833</v>
      </c>
      <c r="E656" t="s">
        <v>833</v>
      </c>
    </row>
    <row r="657" spans="1:5">
      <c r="A657" t="s">
        <v>1854</v>
      </c>
      <c r="B657" t="s">
        <v>1855</v>
      </c>
      <c r="C657" t="s">
        <v>833</v>
      </c>
      <c r="D657" t="s">
        <v>834</v>
      </c>
      <c r="E657" t="s">
        <v>833</v>
      </c>
    </row>
    <row r="658" spans="1:5">
      <c r="A658" t="s">
        <v>1856</v>
      </c>
      <c r="B658" t="s">
        <v>1857</v>
      </c>
      <c r="C658" t="s">
        <v>833</v>
      </c>
      <c r="D658" t="s">
        <v>833</v>
      </c>
      <c r="E658" t="s">
        <v>833</v>
      </c>
    </row>
    <row r="659" spans="1:5">
      <c r="A659" t="s">
        <v>1858</v>
      </c>
      <c r="B659" t="s">
        <v>1859</v>
      </c>
      <c r="C659" t="s">
        <v>833</v>
      </c>
      <c r="D659" t="s">
        <v>833</v>
      </c>
      <c r="E659" t="s">
        <v>833</v>
      </c>
    </row>
    <row r="660" spans="1:5">
      <c r="A660" t="s">
        <v>1860</v>
      </c>
      <c r="B660" t="s">
        <v>1861</v>
      </c>
      <c r="C660" t="s">
        <v>833</v>
      </c>
      <c r="D660" t="s">
        <v>834</v>
      </c>
      <c r="E660" t="s">
        <v>833</v>
      </c>
    </row>
    <row r="661" spans="1:5">
      <c r="A661" t="s">
        <v>1862</v>
      </c>
      <c r="B661" t="s">
        <v>1863</v>
      </c>
      <c r="C661" t="s">
        <v>833</v>
      </c>
      <c r="D661" t="s">
        <v>833</v>
      </c>
      <c r="E661" t="s">
        <v>833</v>
      </c>
    </row>
    <row r="662" spans="1:5">
      <c r="A662" t="s">
        <v>1864</v>
      </c>
      <c r="B662" t="s">
        <v>1865</v>
      </c>
      <c r="C662" t="s">
        <v>833</v>
      </c>
      <c r="D662" t="s">
        <v>833</v>
      </c>
      <c r="E662" t="s">
        <v>834</v>
      </c>
    </row>
    <row r="663" spans="1:5">
      <c r="A663" t="s">
        <v>1866</v>
      </c>
      <c r="B663" t="s">
        <v>1867</v>
      </c>
      <c r="C663" t="s">
        <v>833</v>
      </c>
      <c r="D663" t="s">
        <v>833</v>
      </c>
      <c r="E663" t="s">
        <v>833</v>
      </c>
    </row>
    <row r="664" spans="1:5">
      <c r="A664" t="s">
        <v>1868</v>
      </c>
      <c r="B664" t="s">
        <v>1869</v>
      </c>
      <c r="C664" t="s">
        <v>833</v>
      </c>
      <c r="D664" t="s">
        <v>833</v>
      </c>
      <c r="E664" t="s">
        <v>833</v>
      </c>
    </row>
    <row r="665" spans="1:5">
      <c r="A665" t="s">
        <v>1870</v>
      </c>
      <c r="B665" t="s">
        <v>1871</v>
      </c>
      <c r="C665" t="s">
        <v>833</v>
      </c>
      <c r="D665" t="s">
        <v>833</v>
      </c>
      <c r="E665" t="s">
        <v>834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54"/>
  <sheetViews>
    <sheetView topLeftCell="A7" workbookViewId="0">
      <selection activeCell="D7" sqref="D7"/>
    </sheetView>
  </sheetViews>
  <sheetFormatPr defaultRowHeight="14.4"/>
  <cols>
    <col min="2" max="2" width="36" customWidth="1"/>
    <col min="3" max="3" width="18.5546875" bestFit="1" customWidth="1"/>
    <col min="4" max="4" width="12" bestFit="1" customWidth="1"/>
    <col min="6" max="6" width="10.33203125" bestFit="1" customWidth="1"/>
    <col min="7" max="7" width="10.5546875" customWidth="1"/>
    <col min="8" max="8" width="10.33203125" bestFit="1" customWidth="1"/>
    <col min="10" max="10" width="17.33203125" bestFit="1" customWidth="1"/>
    <col min="11" max="11" width="10.33203125" bestFit="1" customWidth="1"/>
    <col min="13" max="13" width="10.5546875" bestFit="1" customWidth="1"/>
    <col min="14" max="14" width="15.88671875" bestFit="1" customWidth="1"/>
    <col min="16" max="16" width="10.5546875" bestFit="1" customWidth="1"/>
    <col min="17" max="17" width="15.88671875" bestFit="1" customWidth="1"/>
    <col min="23" max="23" width="20.6640625" bestFit="1" customWidth="1"/>
    <col min="24" max="24" width="9.5546875" bestFit="1" customWidth="1"/>
    <col min="25" max="25" width="19.44140625" bestFit="1" customWidth="1"/>
    <col min="26" max="28" width="9.5546875" bestFit="1" customWidth="1"/>
  </cols>
  <sheetData>
    <row r="2" spans="1:28">
      <c r="B2" s="1" t="s">
        <v>788</v>
      </c>
      <c r="G2" s="3" t="s">
        <v>5</v>
      </c>
    </row>
    <row r="3" spans="1:28">
      <c r="B3" s="1" t="s">
        <v>785</v>
      </c>
    </row>
    <row r="4" spans="1:28">
      <c r="B4" s="1"/>
    </row>
    <row r="5" spans="1:28">
      <c r="B5" t="s">
        <v>3</v>
      </c>
      <c r="C5">
        <v>2000</v>
      </c>
      <c r="D5" t="s">
        <v>4</v>
      </c>
      <c r="S5" s="19"/>
    </row>
    <row r="6" spans="1:28">
      <c r="B6" s="2" t="s">
        <v>819</v>
      </c>
      <c r="C6">
        <v>38000</v>
      </c>
      <c r="D6" t="s">
        <v>820</v>
      </c>
      <c r="M6" s="91" t="s">
        <v>1</v>
      </c>
      <c r="N6" s="91"/>
      <c r="O6" s="19"/>
      <c r="P6" s="92" t="s">
        <v>2</v>
      </c>
      <c r="Q6" s="92"/>
    </row>
    <row r="7" spans="1:28">
      <c r="L7" s="19"/>
      <c r="M7" t="s">
        <v>0</v>
      </c>
      <c r="N7">
        <v>75000</v>
      </c>
      <c r="O7" s="19"/>
      <c r="P7" t="s">
        <v>0</v>
      </c>
      <c r="Q7" s="19">
        <v>150000</v>
      </c>
    </row>
    <row r="8" spans="1:28">
      <c r="B8" s="1"/>
      <c r="L8" s="19"/>
      <c r="N8" s="19"/>
      <c r="O8" s="19"/>
    </row>
    <row r="9" spans="1:28">
      <c r="A9" s="24" t="s">
        <v>1880</v>
      </c>
      <c r="C9" s="12"/>
      <c r="D9" s="12"/>
      <c r="E9" s="12"/>
      <c r="F9" s="12"/>
      <c r="G9" s="12"/>
      <c r="H9" s="12"/>
      <c r="L9" s="19"/>
      <c r="M9" s="19"/>
      <c r="N9" s="19"/>
      <c r="O9" s="19"/>
      <c r="P9" s="19"/>
      <c r="S9" s="15" t="s">
        <v>1876</v>
      </c>
      <c r="T9" s="15" t="s">
        <v>1877</v>
      </c>
      <c r="W9" s="93" t="s">
        <v>1909</v>
      </c>
      <c r="X9" s="93"/>
      <c r="Y9" s="93"/>
      <c r="Z9" s="93"/>
      <c r="AA9" s="93"/>
      <c r="AB9" s="93"/>
    </row>
    <row r="10" spans="1:28">
      <c r="A10" s="15" t="s">
        <v>789</v>
      </c>
      <c r="B10" s="15" t="s">
        <v>1901</v>
      </c>
      <c r="C10" s="18" t="s">
        <v>821</v>
      </c>
      <c r="D10" s="16" t="s">
        <v>822</v>
      </c>
      <c r="E10" s="16"/>
      <c r="F10" s="16" t="s">
        <v>823</v>
      </c>
      <c r="G10" s="16" t="s">
        <v>824</v>
      </c>
      <c r="H10" s="16" t="s">
        <v>825</v>
      </c>
      <c r="J10" s="16" t="s">
        <v>1872</v>
      </c>
      <c r="K10" s="16" t="s">
        <v>1873</v>
      </c>
      <c r="L10" s="19"/>
      <c r="M10" s="16" t="s">
        <v>1874</v>
      </c>
      <c r="N10" s="22" t="s">
        <v>1875</v>
      </c>
      <c r="O10" s="20"/>
      <c r="P10" s="16" t="s">
        <v>1874</v>
      </c>
      <c r="Q10" s="22" t="s">
        <v>1875</v>
      </c>
      <c r="S10" s="15" t="s">
        <v>818</v>
      </c>
      <c r="T10" s="15" t="s">
        <v>818</v>
      </c>
      <c r="W10" s="26"/>
      <c r="X10" s="26" t="s">
        <v>1903</v>
      </c>
      <c r="Y10" s="26" t="s">
        <v>1908</v>
      </c>
      <c r="Z10" s="26" t="s">
        <v>1904</v>
      </c>
      <c r="AA10" s="26" t="s">
        <v>1902</v>
      </c>
      <c r="AB10" s="26" t="s">
        <v>1906</v>
      </c>
    </row>
    <row r="11" spans="1:28">
      <c r="A11" t="s">
        <v>698</v>
      </c>
      <c r="B11" t="s">
        <v>790</v>
      </c>
      <c r="C11" s="17">
        <v>0.72278095965433276</v>
      </c>
      <c r="D11" s="17">
        <f>C11*$C$5/$C$6</f>
        <v>3.8041103139701722E-2</v>
      </c>
      <c r="F11" t="str">
        <f>IF(ISERROR(VLOOKUP($A11,'Washington TAPs'!$B:$F,1,FALSE)),"Not Found","Yes")</f>
        <v>Yes</v>
      </c>
      <c r="G11" t="str">
        <f>IFERROR(VLOOKUP($A11,HAPList!$A:$E,4,FALSE),"Not Found")</f>
        <v>Not Found</v>
      </c>
      <c r="H11" t="str">
        <f>IFERROR(VLOOKUP($A11,HAPList!$A:$E,5,FALSE),"Not Found")</f>
        <v>Not Found</v>
      </c>
      <c r="J11">
        <f>IFERROR(VLOOKUP($A11,'Washington TAPs'!$B:$F,4,FALSE),"Not Found")</f>
        <v>394</v>
      </c>
      <c r="K11" t="str">
        <f>IFERROR(VLOOKUP($A11,'Washington TAPs'!$B:$F,2,FALSE),"Not Found")</f>
        <v>24-hr</v>
      </c>
      <c r="L11" s="19"/>
      <c r="M11" s="21">
        <f>IF($K11="24-hr",$D11*$N$7/365,IF($K11="year",$D11*$N$7,"Not found"))</f>
        <v>7.8166650287058337</v>
      </c>
      <c r="N11" s="21" t="str">
        <f>IF(M11&gt;$J11,"Yes","No")</f>
        <v>No</v>
      </c>
      <c r="O11" s="20"/>
      <c r="P11" s="21">
        <f t="shared" ref="P11:P34" si="0">IF($K11="24-hr",$D11*$Q$7/365,IF($K11="year",$D11*$Q$7,"Not found"))</f>
        <v>15.633330057411667</v>
      </c>
      <c r="Q11" s="21" t="str">
        <f>IF(P11&gt;$J11,"Yes","No")</f>
        <v>No</v>
      </c>
      <c r="S11" s="17">
        <f>$D11*$N$7/$C$5</f>
        <v>1.4265413677388146</v>
      </c>
      <c r="T11" s="17">
        <f>$D11*$Q$7/$C$5</f>
        <v>2.8530827354776291</v>
      </c>
      <c r="W11" s="26"/>
      <c r="X11" s="26" t="s">
        <v>818</v>
      </c>
      <c r="Y11" s="26" t="s">
        <v>818</v>
      </c>
      <c r="Z11" s="26" t="s">
        <v>818</v>
      </c>
      <c r="AA11" s="26" t="s">
        <v>818</v>
      </c>
      <c r="AB11" s="26" t="s">
        <v>818</v>
      </c>
    </row>
    <row r="12" spans="1:28">
      <c r="A12" t="s">
        <v>791</v>
      </c>
      <c r="B12" t="s">
        <v>792</v>
      </c>
      <c r="C12" s="17">
        <v>1.2564579572247549E-3</v>
      </c>
      <c r="D12" s="17">
        <f t="shared" ref="D12:D34" si="1">C12*$C$5/$C$6</f>
        <v>6.612936616972394E-5</v>
      </c>
      <c r="F12" t="str">
        <f>IF(ISERROR(VLOOKUP($A12,'Washington TAPs'!B:F,1,FALSE)),"Not Found","Yes")</f>
        <v>Not Found</v>
      </c>
      <c r="G12" t="str">
        <f>IFERROR(VLOOKUP($A12,HAPList!$A:$E,4,FALSE),"Not Found")</f>
        <v>No</v>
      </c>
      <c r="H12" t="str">
        <f>IFERROR(VLOOKUP($A12,HAPList!$A:$E,5,FALSE),"Not Found")</f>
        <v>No</v>
      </c>
      <c r="J12" t="str">
        <f>IFERROR(VLOOKUP($A12,'Washington TAPs'!$B:$F,4,FALSE),"Not Found")</f>
        <v>Not Found</v>
      </c>
      <c r="K12" t="str">
        <f>IFERROR(VLOOKUP($A12,'Washington TAPs'!$B:$F,2,FALSE),"Not Found")</f>
        <v>Not Found</v>
      </c>
      <c r="L12" s="19"/>
      <c r="M12" s="21" t="str">
        <f t="shared" ref="M12:M34" si="2">IF(K12="24-hr",$D12*$N$7/365,IF(K12="year",$D12*$N$7,"Not found"))</f>
        <v>Not found</v>
      </c>
      <c r="N12" s="21"/>
      <c r="O12" s="19"/>
      <c r="P12" s="21" t="str">
        <f t="shared" si="0"/>
        <v>Not found</v>
      </c>
      <c r="Q12" s="21"/>
      <c r="S12" s="17">
        <f t="shared" ref="S12:S34" si="3">$D12*$N$7/$C$5</f>
        <v>2.4798512313646479E-3</v>
      </c>
      <c r="T12" s="17">
        <f t="shared" ref="T12:T34" si="4">$D12*$Q$7/$C$5</f>
        <v>4.9597024627292957E-3</v>
      </c>
      <c r="W12" s="26" t="s">
        <v>76</v>
      </c>
      <c r="X12" s="39">
        <v>0</v>
      </c>
      <c r="Y12" s="39">
        <v>0</v>
      </c>
      <c r="Z12" s="39">
        <v>1.9115298985163441E-3</v>
      </c>
      <c r="AA12" s="39">
        <v>0</v>
      </c>
      <c r="AB12" s="39">
        <f>SUM(X12:AA12)</f>
        <v>1.9115298985163441E-3</v>
      </c>
    </row>
    <row r="13" spans="1:28">
      <c r="A13" t="s">
        <v>551</v>
      </c>
      <c r="B13" t="s">
        <v>793</v>
      </c>
      <c r="C13" s="17">
        <v>2.5367346506508938E-2</v>
      </c>
      <c r="D13" s="17">
        <f t="shared" si="1"/>
        <v>1.3351235003425757E-3</v>
      </c>
      <c r="F13" t="str">
        <f>IF(ISERROR(VLOOKUP($A13,'Washington TAPs'!B:F,1,FALSE)),"Not Found","Yes")</f>
        <v>Yes</v>
      </c>
      <c r="G13" t="str">
        <f>IFERROR(VLOOKUP($A13,HAPList!$A:$E,4,FALSE),"Not Found")</f>
        <v>Yes</v>
      </c>
      <c r="H13" t="str">
        <f>IFERROR(VLOOKUP($A13,HAPList!$A:$E,5,FALSE),"Not Found")</f>
        <v>Yes</v>
      </c>
      <c r="J13">
        <f>IFERROR(VLOOKUP($A13,'Washington TAPs'!$B:$F,4,FALSE),"Not Found")</f>
        <v>11.8</v>
      </c>
      <c r="K13" t="str">
        <f>IFERROR(VLOOKUP($A13,'Washington TAPs'!$B:$F,2,FALSE),"Not Found")</f>
        <v>24-hr</v>
      </c>
      <c r="L13" s="19"/>
      <c r="M13" s="21">
        <f t="shared" si="2"/>
        <v>0.2743404452758717</v>
      </c>
      <c r="N13" s="21" t="str">
        <f t="shared" ref="N13:N14" si="5">IF(M13&gt;$J13,"Yes","No")</f>
        <v>No</v>
      </c>
      <c r="O13" s="19"/>
      <c r="P13" s="21">
        <f t="shared" si="0"/>
        <v>0.54868089055174341</v>
      </c>
      <c r="Q13" s="21" t="str">
        <f t="shared" ref="Q13:Q14" si="6">IF(P13&gt;$J13,"Yes","No")</f>
        <v>No</v>
      </c>
      <c r="S13" s="17">
        <f t="shared" si="3"/>
        <v>5.0067131262846586E-2</v>
      </c>
      <c r="T13" s="17">
        <f t="shared" si="4"/>
        <v>0.10013426252569317</v>
      </c>
      <c r="W13" s="26" t="s">
        <v>273</v>
      </c>
      <c r="X13" s="39">
        <v>0</v>
      </c>
      <c r="Y13" s="39">
        <v>0</v>
      </c>
      <c r="Z13" s="39">
        <v>9.4570426558177063E-3</v>
      </c>
      <c r="AA13" s="39">
        <v>2.5670782417814994E-4</v>
      </c>
      <c r="AB13" s="39">
        <f t="shared" ref="AB13:AB15" si="7">SUM(X13:AA13)</f>
        <v>9.7137504799958557E-3</v>
      </c>
    </row>
    <row r="14" spans="1:28">
      <c r="A14" t="s">
        <v>77</v>
      </c>
      <c r="B14" t="s">
        <v>76</v>
      </c>
      <c r="C14" s="17">
        <v>1.9115298985163441E-3</v>
      </c>
      <c r="D14" s="17">
        <f t="shared" si="1"/>
        <v>1.0060683676401812E-4</v>
      </c>
      <c r="F14" t="str">
        <f>IF(ISERROR(VLOOKUP($A14,'Washington TAPs'!B:F,1,FALSE)),"Not Found","Yes")</f>
        <v>Yes</v>
      </c>
      <c r="G14" t="str">
        <f>IFERROR(VLOOKUP($A14,HAPList!$A:$E,4,FALSE),"Not Found")</f>
        <v>Yes</v>
      </c>
      <c r="H14" t="str">
        <f>IFERROR(VLOOKUP($A14,HAPList!$A:$E,5,FALSE),"Not Found")</f>
        <v>Yes</v>
      </c>
      <c r="J14">
        <f>IFERROR(VLOOKUP($A14,'Washington TAPs'!$B:$F,4,FALSE),"Not Found")</f>
        <v>1.1299999999999999</v>
      </c>
      <c r="K14" t="str">
        <f>IFERROR(VLOOKUP($A14,'Washington TAPs'!$B:$F,2,FALSE),"Not Found")</f>
        <v>year</v>
      </c>
      <c r="L14" s="19"/>
      <c r="M14" s="21">
        <f t="shared" si="2"/>
        <v>7.545512757301359</v>
      </c>
      <c r="N14" s="21" t="str">
        <f t="shared" si="5"/>
        <v>Yes</v>
      </c>
      <c r="O14" s="19"/>
      <c r="P14" s="21">
        <f t="shared" si="0"/>
        <v>15.091025514602718</v>
      </c>
      <c r="Q14" s="21" t="str">
        <f t="shared" si="6"/>
        <v>Yes</v>
      </c>
      <c r="S14" s="17">
        <f t="shared" si="3"/>
        <v>3.7727563786506793E-3</v>
      </c>
      <c r="T14" s="17">
        <f t="shared" si="4"/>
        <v>7.5455127573013587E-3</v>
      </c>
      <c r="W14" s="26" t="s">
        <v>473</v>
      </c>
      <c r="X14" s="39">
        <v>0</v>
      </c>
      <c r="Y14" s="39">
        <v>0</v>
      </c>
      <c r="Z14" s="39">
        <v>1.9014692148399431E-2</v>
      </c>
      <c r="AA14" s="39">
        <v>0</v>
      </c>
      <c r="AB14" s="39">
        <f t="shared" si="7"/>
        <v>1.9014692148399431E-2</v>
      </c>
    </row>
    <row r="15" spans="1:28">
      <c r="A15" t="s">
        <v>794</v>
      </c>
      <c r="B15" t="s">
        <v>795</v>
      </c>
      <c r="C15" s="17">
        <v>0.15493452861658794</v>
      </c>
      <c r="D15" s="17">
        <f t="shared" si="1"/>
        <v>8.1544488745572598E-3</v>
      </c>
      <c r="F15" t="str">
        <f>IF(ISERROR(VLOOKUP($A15,'Washington TAPs'!B:F,1,FALSE)),"Not Found","Yes")</f>
        <v>Not Found</v>
      </c>
      <c r="G15" t="str">
        <f>IFERROR(VLOOKUP($A15,HAPList!$A:$E,4,FALSE),"Not Found")</f>
        <v>No</v>
      </c>
      <c r="H15" t="str">
        <f>IFERROR(VLOOKUP($A15,HAPList!$A:$E,5,FALSE),"Not Found")</f>
        <v>Yes</v>
      </c>
      <c r="J15" t="str">
        <f>IFERROR(VLOOKUP($A15,'Washington TAPs'!$B:$F,4,FALSE),"Not Found")</f>
        <v>Not Found</v>
      </c>
      <c r="K15" t="str">
        <f>IFERROR(VLOOKUP($A15,'Washington TAPs'!$B:$F,2,FALSE),"Not Found")</f>
        <v>Not Found</v>
      </c>
      <c r="L15" s="19"/>
      <c r="M15" s="21" t="str">
        <f t="shared" si="2"/>
        <v>Not found</v>
      </c>
      <c r="N15" s="21"/>
      <c r="O15" s="19"/>
      <c r="P15" s="21" t="str">
        <f t="shared" si="0"/>
        <v>Not found</v>
      </c>
      <c r="Q15" s="21"/>
      <c r="S15" s="17">
        <f t="shared" si="3"/>
        <v>0.30579183279589722</v>
      </c>
      <c r="T15" s="17">
        <f t="shared" si="4"/>
        <v>0.61158366559179445</v>
      </c>
      <c r="W15" s="26" t="s">
        <v>217</v>
      </c>
      <c r="X15" s="39">
        <v>8.4445382295429336E-4</v>
      </c>
      <c r="Y15" s="39">
        <v>3.1667018360786016E-4</v>
      </c>
      <c r="Z15" s="39">
        <v>0.14015789946687277</v>
      </c>
      <c r="AA15" s="39">
        <v>0</v>
      </c>
      <c r="AB15" s="39">
        <f t="shared" si="7"/>
        <v>0.14131902347343492</v>
      </c>
    </row>
    <row r="16" spans="1:28">
      <c r="A16" t="s">
        <v>222</v>
      </c>
      <c r="B16" t="s">
        <v>221</v>
      </c>
      <c r="C16" s="17">
        <v>3.2701154549583042E-2</v>
      </c>
      <c r="D16" s="17">
        <f t="shared" si="1"/>
        <v>1.7211133973464761E-3</v>
      </c>
      <c r="F16" t="str">
        <f>IF(ISERROR(VLOOKUP($A16,'Washington TAPs'!B:F,1,FALSE)),"Not Found","Yes")</f>
        <v>Yes</v>
      </c>
      <c r="G16" t="str">
        <f>IFERROR(VLOOKUP($A16,HAPList!$A:$E,4,FALSE),"Not Found")</f>
        <v>Yes</v>
      </c>
      <c r="H16" t="str">
        <f>IFERROR(VLOOKUP($A16,HAPList!$A:$E,5,FALSE),"Not Found")</f>
        <v>Yes</v>
      </c>
      <c r="J16">
        <f>IFERROR(VLOOKUP($A16,'Washington TAPs'!$B:$F,4,FALSE),"Not Found")</f>
        <v>11500</v>
      </c>
      <c r="K16" t="str">
        <f>IFERROR(VLOOKUP($A16,'Washington TAPs'!$B:$F,2,FALSE),"Not Found")</f>
        <v>year</v>
      </c>
      <c r="L16" s="19"/>
      <c r="M16" s="21">
        <f t="shared" si="2"/>
        <v>129.08350480098571</v>
      </c>
      <c r="N16" s="21" t="str">
        <f>IF(M16&gt;$J16,"Yes","No")</f>
        <v>No</v>
      </c>
      <c r="O16" s="19"/>
      <c r="P16" s="21">
        <f t="shared" si="0"/>
        <v>258.16700960197142</v>
      </c>
      <c r="Q16" s="21" t="str">
        <f>IF(P16&gt;$J16,"Yes","No")</f>
        <v>No</v>
      </c>
      <c r="S16" s="17">
        <f t="shared" si="3"/>
        <v>6.4541752400492855E-2</v>
      </c>
      <c r="T16" s="17">
        <f t="shared" si="4"/>
        <v>0.12908350480098571</v>
      </c>
      <c r="W16" s="26"/>
      <c r="X16" s="26"/>
      <c r="Y16" s="26"/>
      <c r="Z16" s="26"/>
      <c r="AA16" s="26"/>
      <c r="AB16" s="26"/>
    </row>
    <row r="17" spans="1:28">
      <c r="A17" t="s">
        <v>796</v>
      </c>
      <c r="B17" t="s">
        <v>797</v>
      </c>
      <c r="C17" s="17">
        <v>0.27530283181267839</v>
      </c>
      <c r="D17" s="17">
        <f t="shared" si="1"/>
        <v>1.4489622726983073E-2</v>
      </c>
      <c r="F17" t="str">
        <f>IF(ISERROR(VLOOKUP($A17,'Washington TAPs'!B:F,1,FALSE)),"Not Found","Yes")</f>
        <v>Not Found</v>
      </c>
      <c r="G17" t="str">
        <f>IFERROR(VLOOKUP($A17,HAPList!$A:$E,4,FALSE),"Not Found")</f>
        <v>No</v>
      </c>
      <c r="H17" t="str">
        <f>IFERROR(VLOOKUP($A17,HAPList!$A:$E,5,FALSE),"Not Found")</f>
        <v>No</v>
      </c>
      <c r="J17" t="str">
        <f>IFERROR(VLOOKUP($A17,'Washington TAPs'!$B:$F,4,FALSE),"Not Found")</f>
        <v>Not Found</v>
      </c>
      <c r="K17" t="str">
        <f>IFERROR(VLOOKUP($A17,'Washington TAPs'!$B:$F,2,FALSE),"Not Found")</f>
        <v>Not Found</v>
      </c>
      <c r="M17" s="21" t="str">
        <f t="shared" si="2"/>
        <v>Not found</v>
      </c>
      <c r="N17" s="21"/>
      <c r="P17" s="21" t="str">
        <f t="shared" si="0"/>
        <v>Not found</v>
      </c>
      <c r="Q17" s="21"/>
      <c r="S17" s="17">
        <f t="shared" si="3"/>
        <v>0.54336085226186526</v>
      </c>
      <c r="T17" s="17">
        <f t="shared" si="4"/>
        <v>1.0867217045237305</v>
      </c>
      <c r="W17" s="26"/>
      <c r="X17" s="93" t="s">
        <v>1933</v>
      </c>
      <c r="Y17" s="93"/>
      <c r="Z17" s="93"/>
      <c r="AA17" s="93"/>
      <c r="AB17" s="93"/>
    </row>
    <row r="18" spans="1:28">
      <c r="A18" t="s">
        <v>798</v>
      </c>
      <c r="B18" t="s">
        <v>799</v>
      </c>
      <c r="C18" s="17">
        <v>7.3464376228387068E-4</v>
      </c>
      <c r="D18" s="17">
        <f t="shared" si="1"/>
        <v>3.8665461172835295E-5</v>
      </c>
      <c r="F18" t="str">
        <f>IF(ISERROR(VLOOKUP($A18,'Washington TAPs'!B:F,1,FALSE)),"Not Found","Yes")</f>
        <v>Not Found</v>
      </c>
      <c r="G18" t="str">
        <f>IFERROR(VLOOKUP($A18,HAPList!$A:$E,4,FALSE),"Not Found")</f>
        <v>No</v>
      </c>
      <c r="H18" t="str">
        <f>IFERROR(VLOOKUP($A18,HAPList!$A:$E,5,FALSE),"Not Found")</f>
        <v>No</v>
      </c>
      <c r="J18" t="str">
        <f>IFERROR(VLOOKUP($A18,'Washington TAPs'!$B:$F,4,FALSE),"Not Found")</f>
        <v>Not Found</v>
      </c>
      <c r="K18" t="str">
        <f>IFERROR(VLOOKUP($A18,'Washington TAPs'!$B:$F,2,FALSE),"Not Found")</f>
        <v>Not Found</v>
      </c>
      <c r="M18" s="21" t="str">
        <f t="shared" si="2"/>
        <v>Not found</v>
      </c>
      <c r="N18" s="21"/>
      <c r="P18" s="21" t="str">
        <f t="shared" si="0"/>
        <v>Not found</v>
      </c>
      <c r="Q18" s="21"/>
      <c r="S18" s="17">
        <f t="shared" si="3"/>
        <v>1.4499547939813234E-3</v>
      </c>
      <c r="T18" s="17">
        <f t="shared" si="4"/>
        <v>2.8999095879626469E-3</v>
      </c>
      <c r="W18" s="26" t="s">
        <v>76</v>
      </c>
      <c r="X18" s="39">
        <f>X12*$C$5/$C$6</f>
        <v>0</v>
      </c>
      <c r="Y18" s="39">
        <f t="shared" ref="Y18:AB18" si="8">Y12*$C$5/$C$6</f>
        <v>0</v>
      </c>
      <c r="Z18" s="39">
        <f t="shared" si="8"/>
        <v>1.0060683676401812E-4</v>
      </c>
      <c r="AA18" s="39">
        <f t="shared" si="8"/>
        <v>0</v>
      </c>
      <c r="AB18" s="39">
        <f t="shared" si="8"/>
        <v>1.0060683676401812E-4</v>
      </c>
    </row>
    <row r="19" spans="1:28">
      <c r="A19" t="s">
        <v>412</v>
      </c>
      <c r="B19" t="s">
        <v>800</v>
      </c>
      <c r="C19" s="17">
        <v>2.156373155044E-4</v>
      </c>
      <c r="D19" s="17">
        <f t="shared" si="1"/>
        <v>1.134933239496842E-5</v>
      </c>
      <c r="F19" t="str">
        <f>IF(ISERROR(VLOOKUP($A19,'Washington TAPs'!B:F,1,FALSE)),"Not Found","Yes")</f>
        <v>Yes</v>
      </c>
      <c r="G19" t="str">
        <f>IFERROR(VLOOKUP($A19,HAPList!$A:$E,4,FALSE),"Not Found")</f>
        <v>Yes</v>
      </c>
      <c r="H19" t="str">
        <f>IFERROR(VLOOKUP($A19,HAPList!$A:$E,5,FALSE),"Not Found")</f>
        <v>No</v>
      </c>
      <c r="J19">
        <f>IFERROR(VLOOKUP($A19,'Washington TAPs'!$B:$F,4,FALSE),"Not Found")</f>
        <v>192</v>
      </c>
      <c r="K19" t="str">
        <f>IFERROR(VLOOKUP($A19,'Washington TAPs'!$B:$F,2,FALSE),"Not Found")</f>
        <v>year</v>
      </c>
      <c r="M19" s="21">
        <f t="shared" si="2"/>
        <v>0.85119992962263147</v>
      </c>
      <c r="N19" s="21" t="str">
        <f t="shared" ref="N19:N21" si="9">IF(M19&gt;$J19,"Yes","No")</f>
        <v>No</v>
      </c>
      <c r="P19" s="21">
        <f t="shared" si="0"/>
        <v>1.7023998592452629</v>
      </c>
      <c r="Q19" s="21" t="str">
        <f t="shared" ref="Q19:Q21" si="10">IF(P19&gt;$J19,"Yes","No")</f>
        <v>No</v>
      </c>
      <c r="S19" s="17">
        <f t="shared" si="3"/>
        <v>4.2559996481131572E-4</v>
      </c>
      <c r="T19" s="17">
        <f t="shared" si="4"/>
        <v>8.5119992962263144E-4</v>
      </c>
      <c r="W19" s="26" t="s">
        <v>273</v>
      </c>
      <c r="X19" s="39">
        <f t="shared" ref="X19:AB19" si="11">X13*$C$5/$C$6</f>
        <v>0</v>
      </c>
      <c r="Y19" s="39">
        <f t="shared" si="11"/>
        <v>0</v>
      </c>
      <c r="Z19" s="39">
        <f t="shared" si="11"/>
        <v>4.9773908714830027E-4</v>
      </c>
      <c r="AA19" s="39">
        <f t="shared" si="11"/>
        <v>1.3510938114639472E-5</v>
      </c>
      <c r="AB19" s="39">
        <f t="shared" si="11"/>
        <v>5.1125002526293973E-4</v>
      </c>
    </row>
    <row r="20" spans="1:28">
      <c r="A20" t="s">
        <v>780</v>
      </c>
      <c r="B20" t="s">
        <v>801</v>
      </c>
      <c r="C20" s="17">
        <v>0.12902826814985327</v>
      </c>
      <c r="D20" s="17">
        <f t="shared" si="1"/>
        <v>6.7909614815712246E-3</v>
      </c>
      <c r="F20" t="str">
        <f>IF(ISERROR(VLOOKUP($A20,'Washington TAPs'!B:F,1,FALSE)),"Not Found","Yes")</f>
        <v>Yes</v>
      </c>
      <c r="G20" t="str">
        <f>IFERROR(VLOOKUP($A20,HAPList!$A:$E,4,FALSE),"Not Found")</f>
        <v>Yes</v>
      </c>
      <c r="H20" t="str">
        <f>IFERROR(VLOOKUP($A20,HAPList!$A:$E,5,FALSE),"Not Found")</f>
        <v>Yes</v>
      </c>
      <c r="J20">
        <f>IFERROR(VLOOKUP($A20,'Washington TAPs'!$B:$F,4,FALSE),"Not Found")</f>
        <v>26.3</v>
      </c>
      <c r="K20" t="str">
        <f>IFERROR(VLOOKUP($A20,'Washington TAPs'!$B:$F,2,FALSE),"Not Found")</f>
        <v>24-hr</v>
      </c>
      <c r="M20" s="21">
        <f t="shared" si="2"/>
        <v>1.3954030441584708</v>
      </c>
      <c r="N20" s="21" t="str">
        <f t="shared" si="9"/>
        <v>No</v>
      </c>
      <c r="P20" s="21">
        <f t="shared" si="0"/>
        <v>2.7908060883169417</v>
      </c>
      <c r="Q20" s="21" t="str">
        <f t="shared" si="10"/>
        <v>No</v>
      </c>
      <c r="S20" s="17">
        <f t="shared" si="3"/>
        <v>0.25466105555892093</v>
      </c>
      <c r="T20" s="17">
        <f t="shared" si="4"/>
        <v>0.50932211111784187</v>
      </c>
      <c r="W20" s="26" t="s">
        <v>473</v>
      </c>
      <c r="X20" s="39">
        <f t="shared" ref="X20:AB20" si="12">X14*$C$5/$C$6</f>
        <v>0</v>
      </c>
      <c r="Y20" s="39">
        <f t="shared" si="12"/>
        <v>0</v>
      </c>
      <c r="Z20" s="39">
        <f t="shared" si="12"/>
        <v>1.0007732709683911E-3</v>
      </c>
      <c r="AA20" s="39">
        <f t="shared" si="12"/>
        <v>0</v>
      </c>
      <c r="AB20" s="39">
        <f t="shared" si="12"/>
        <v>1.0007732709683911E-3</v>
      </c>
    </row>
    <row r="21" spans="1:28">
      <c r="A21" t="s">
        <v>553</v>
      </c>
      <c r="B21" t="s">
        <v>802</v>
      </c>
      <c r="C21" s="17">
        <v>0.2490019209909449</v>
      </c>
      <c r="D21" s="17">
        <f t="shared" si="1"/>
        <v>1.310536426268131E-2</v>
      </c>
      <c r="F21" t="str">
        <f>IF(ISERROR(VLOOKUP($A21,'Washington TAPs'!B:F,1,FALSE)),"Not Found","Yes")</f>
        <v>Yes</v>
      </c>
      <c r="G21" t="str">
        <f>IFERROR(VLOOKUP($A21,HAPList!$A:$E,4,FALSE),"Not Found")</f>
        <v>No</v>
      </c>
      <c r="H21" t="str">
        <f>IFERROR(VLOOKUP($A21,HAPList!$A:$E,5,FALSE),"Not Found")</f>
        <v>Yes</v>
      </c>
      <c r="J21">
        <f>IFERROR(VLOOKUP($A21,'Washington TAPs'!$B:$F,4,FALSE),"Not Found")</f>
        <v>657</v>
      </c>
      <c r="K21" t="str">
        <f>IFERROR(VLOOKUP($A21,'Washington TAPs'!$B:$F,2,FALSE),"Not Found")</f>
        <v>24-hr</v>
      </c>
      <c r="M21" s="21">
        <f t="shared" si="2"/>
        <v>2.6928830676742419</v>
      </c>
      <c r="N21" s="21" t="str">
        <f t="shared" si="9"/>
        <v>No</v>
      </c>
      <c r="P21" s="21">
        <f t="shared" si="0"/>
        <v>5.3857661353484838</v>
      </c>
      <c r="Q21" s="21" t="str">
        <f t="shared" si="10"/>
        <v>No</v>
      </c>
      <c r="S21" s="17">
        <f t="shared" si="3"/>
        <v>0.4914511598505491</v>
      </c>
      <c r="T21" s="17">
        <f t="shared" si="4"/>
        <v>0.9829023197010982</v>
      </c>
      <c r="W21" s="26" t="s">
        <v>217</v>
      </c>
      <c r="X21" s="39">
        <f t="shared" ref="X21:AB21" si="13">X15*$C$5/$C$6</f>
        <v>4.4444938050225966E-5</v>
      </c>
      <c r="Y21" s="39">
        <f t="shared" si="13"/>
        <v>1.6666851768834744E-5</v>
      </c>
      <c r="Z21" s="39">
        <f t="shared" si="13"/>
        <v>7.376731550888041E-3</v>
      </c>
      <c r="AA21" s="39">
        <f t="shared" si="13"/>
        <v>0</v>
      </c>
      <c r="AB21" s="39">
        <f t="shared" si="13"/>
        <v>7.437843340707101E-3</v>
      </c>
    </row>
    <row r="22" spans="1:28">
      <c r="A22" t="s">
        <v>803</v>
      </c>
      <c r="B22" t="s">
        <v>804</v>
      </c>
      <c r="C22" s="17">
        <v>3.4230538894754393E-2</v>
      </c>
      <c r="D22" s="17">
        <f t="shared" si="1"/>
        <v>1.8016073102502313E-3</v>
      </c>
      <c r="F22" t="str">
        <f>IF(ISERROR(VLOOKUP($A22,'Washington TAPs'!B:F,1,FALSE)),"Not Found","Yes")</f>
        <v>Not Found</v>
      </c>
      <c r="G22" t="str">
        <f>IFERROR(VLOOKUP($A22,HAPList!$A:$E,4,FALSE),"Not Found")</f>
        <v>No</v>
      </c>
      <c r="H22" t="str">
        <f>IFERROR(VLOOKUP($A22,HAPList!$A:$E,5,FALSE),"Not Found")</f>
        <v>Yes</v>
      </c>
      <c r="J22" t="str">
        <f>IFERROR(VLOOKUP($A22,'Washington TAPs'!$B:$F,4,FALSE),"Not Found")</f>
        <v>Not Found</v>
      </c>
      <c r="K22" t="str">
        <f>IFERROR(VLOOKUP($A22,'Washington TAPs'!$B:$F,2,FALSE),"Not Found")</f>
        <v>Not Found</v>
      </c>
      <c r="M22" s="21" t="str">
        <f t="shared" si="2"/>
        <v>Not found</v>
      </c>
      <c r="N22" s="21"/>
      <c r="P22" s="21" t="str">
        <f t="shared" si="0"/>
        <v>Not found</v>
      </c>
      <c r="Q22" s="21"/>
      <c r="S22" s="17">
        <f t="shared" si="3"/>
        <v>6.7560274134383674E-2</v>
      </c>
      <c r="T22" s="17">
        <f t="shared" si="4"/>
        <v>0.13512054826876735</v>
      </c>
      <c r="W22" s="26"/>
      <c r="X22" s="26"/>
      <c r="Y22" s="26"/>
      <c r="Z22" s="26"/>
      <c r="AA22" s="26"/>
      <c r="AB22" s="26"/>
    </row>
    <row r="23" spans="1:28">
      <c r="A23" t="s">
        <v>585</v>
      </c>
      <c r="B23" t="s">
        <v>584</v>
      </c>
      <c r="C23" s="17">
        <v>1.3552885985520133E-2</v>
      </c>
      <c r="D23" s="17">
        <f t="shared" si="1"/>
        <v>7.1330978871158592E-4</v>
      </c>
      <c r="F23" t="str">
        <f>IF(ISERROR(VLOOKUP($A23,'Washington TAPs'!B:F,1,FALSE)),"Not Found","Yes")</f>
        <v>Yes</v>
      </c>
      <c r="G23" t="str">
        <f>IFERROR(VLOOKUP($A23,HAPList!$A:$E,4,FALSE),"Not Found")</f>
        <v>Yes</v>
      </c>
      <c r="H23" t="str">
        <f>IFERROR(VLOOKUP($A23,HAPList!$A:$E,5,FALSE),"Not Found")</f>
        <v>Yes</v>
      </c>
      <c r="J23">
        <f>IFERROR(VLOOKUP($A23,'Washington TAPs'!$B:$F,4,FALSE),"Not Found")</f>
        <v>92</v>
      </c>
      <c r="K23" t="str">
        <f>IFERROR(VLOOKUP($A23,'Washington TAPs'!$B:$F,2,FALSE),"Not Found")</f>
        <v>24-hr</v>
      </c>
      <c r="M23" s="21">
        <f t="shared" si="2"/>
        <v>0.14657050452977791</v>
      </c>
      <c r="N23" s="21" t="str">
        <f t="shared" ref="N23:N24" si="14">IF(M23&gt;$J23,"Yes","No")</f>
        <v>No</v>
      </c>
      <c r="P23" s="21">
        <f t="shared" si="0"/>
        <v>0.29314100905955581</v>
      </c>
      <c r="Q23" s="21" t="str">
        <f t="shared" ref="Q23:Q24" si="15">IF(P23&gt;$J23,"Yes","No")</f>
        <v>No</v>
      </c>
      <c r="S23" s="17">
        <f t="shared" si="3"/>
        <v>2.6749117076684471E-2</v>
      </c>
      <c r="T23" s="17">
        <f t="shared" si="4"/>
        <v>5.3498234153368941E-2</v>
      </c>
      <c r="W23" s="26"/>
      <c r="X23" s="93" t="s">
        <v>1934</v>
      </c>
      <c r="Y23" s="93"/>
      <c r="Z23" s="93"/>
      <c r="AA23" s="93"/>
      <c r="AB23" s="93"/>
    </row>
    <row r="24" spans="1:28">
      <c r="A24" t="s">
        <v>274</v>
      </c>
      <c r="B24" t="s">
        <v>273</v>
      </c>
      <c r="C24" s="17">
        <v>9.7137504799958557E-3</v>
      </c>
      <c r="D24" s="17">
        <f t="shared" si="1"/>
        <v>5.1125002526293973E-4</v>
      </c>
      <c r="F24" t="str">
        <f>IF(ISERROR(VLOOKUP($A24,'Washington TAPs'!B:F,1,FALSE)),"Not Found","Yes")</f>
        <v>Yes</v>
      </c>
      <c r="G24" t="str">
        <f>IFERROR(VLOOKUP($A24,HAPList!$A:$E,4,FALSE),"Not Found")</f>
        <v>Yes</v>
      </c>
      <c r="H24" t="str">
        <f>IFERROR(VLOOKUP($A24,HAPList!$A:$E,5,FALSE),"Not Found")</f>
        <v>Yes</v>
      </c>
      <c r="J24">
        <f>IFERROR(VLOOKUP($A24,'Washington TAPs'!$B:$F,4,FALSE),"Not Found")</f>
        <v>6.62</v>
      </c>
      <c r="K24" t="str">
        <f>IFERROR(VLOOKUP($A24,'Washington TAPs'!$B:$F,2,FALSE),"Not Found")</f>
        <v>year</v>
      </c>
      <c r="M24" s="21">
        <f t="shared" si="2"/>
        <v>38.343751894720477</v>
      </c>
      <c r="N24" s="21" t="str">
        <f t="shared" si="14"/>
        <v>Yes</v>
      </c>
      <c r="P24" s="21">
        <f t="shared" si="0"/>
        <v>76.687503789440953</v>
      </c>
      <c r="Q24" s="21" t="str">
        <f t="shared" si="15"/>
        <v>Yes</v>
      </c>
      <c r="S24" s="17">
        <f t="shared" si="3"/>
        <v>1.9171875947360237E-2</v>
      </c>
      <c r="T24" s="17">
        <f t="shared" si="4"/>
        <v>3.8343751894720474E-2</v>
      </c>
      <c r="W24" s="26" t="s">
        <v>76</v>
      </c>
      <c r="X24" s="39">
        <f>X18*$Q$7</f>
        <v>0</v>
      </c>
      <c r="Y24" s="39">
        <f t="shared" ref="Y24:AB24" si="16">Y18*$Q$7</f>
        <v>0</v>
      </c>
      <c r="Z24" s="39">
        <f t="shared" si="16"/>
        <v>15.091025514602718</v>
      </c>
      <c r="AA24" s="39">
        <f t="shared" si="16"/>
        <v>0</v>
      </c>
      <c r="AB24" s="39">
        <f t="shared" si="16"/>
        <v>15.091025514602718</v>
      </c>
    </row>
    <row r="25" spans="1:28">
      <c r="A25" t="s">
        <v>805</v>
      </c>
      <c r="B25" t="s">
        <v>806</v>
      </c>
      <c r="C25" s="17">
        <v>1.6396693083894052E-2</v>
      </c>
      <c r="D25" s="17">
        <f t="shared" si="1"/>
        <v>8.6298384652073968E-4</v>
      </c>
      <c r="F25" t="str">
        <f>IF(ISERROR(VLOOKUP($A25,'Washington TAPs'!B:F,1,FALSE)),"Not Found","Yes")</f>
        <v>Not Found</v>
      </c>
      <c r="G25" t="str">
        <f>IFERROR(VLOOKUP($A25,HAPList!$A:$E,4,FALSE),"Not Found")</f>
        <v>No</v>
      </c>
      <c r="H25" t="str">
        <f>IFERROR(VLOOKUP($A25,HAPList!$A:$E,5,FALSE),"Not Found")</f>
        <v>Yes</v>
      </c>
      <c r="J25" t="str">
        <f>IFERROR(VLOOKUP($A25,'Washington TAPs'!$B:$F,4,FALSE),"Not Found")</f>
        <v>Not Found</v>
      </c>
      <c r="K25" t="str">
        <f>IFERROR(VLOOKUP($A25,'Washington TAPs'!$B:$F,2,FALSE),"Not Found")</f>
        <v>Not Found</v>
      </c>
      <c r="M25" s="21" t="str">
        <f t="shared" si="2"/>
        <v>Not found</v>
      </c>
      <c r="N25" s="21"/>
      <c r="P25" s="21" t="str">
        <f t="shared" si="0"/>
        <v>Not found</v>
      </c>
      <c r="Q25" s="21"/>
      <c r="S25" s="17">
        <f t="shared" si="3"/>
        <v>3.236189424452774E-2</v>
      </c>
      <c r="T25" s="17">
        <f t="shared" si="4"/>
        <v>6.4723788489055481E-2</v>
      </c>
      <c r="W25" s="26" t="s">
        <v>273</v>
      </c>
      <c r="X25" s="39">
        <f t="shared" ref="X25:AB25" si="17">X19*$Q$7</f>
        <v>0</v>
      </c>
      <c r="Y25" s="39">
        <f t="shared" si="17"/>
        <v>0</v>
      </c>
      <c r="Z25" s="39">
        <f t="shared" si="17"/>
        <v>74.660863072245036</v>
      </c>
      <c r="AA25" s="39">
        <f t="shared" si="17"/>
        <v>2.0266407171959209</v>
      </c>
      <c r="AB25" s="39">
        <f t="shared" si="17"/>
        <v>76.687503789440953</v>
      </c>
    </row>
    <row r="26" spans="1:28">
      <c r="A26" t="s">
        <v>555</v>
      </c>
      <c r="B26" t="s">
        <v>807</v>
      </c>
      <c r="C26" s="17">
        <v>2.9679016845385348E-2</v>
      </c>
      <c r="D26" s="17">
        <f t="shared" si="1"/>
        <v>1.5620535181781762E-3</v>
      </c>
      <c r="F26" t="str">
        <f>IF(ISERROR(VLOOKUP($A26,'Washington TAPs'!B:F,1,FALSE)),"Not Found","Yes")</f>
        <v>Yes</v>
      </c>
      <c r="G26" t="str">
        <f>IFERROR(VLOOKUP($A26,HAPList!$A:$E,4,FALSE),"Not Found")</f>
        <v>Yes</v>
      </c>
      <c r="H26" t="str">
        <f>IFERROR(VLOOKUP($A26,HAPList!$A:$E,5,FALSE),"Not Found")</f>
        <v>Yes</v>
      </c>
      <c r="J26">
        <f>IFERROR(VLOOKUP($A26,'Washington TAPs'!$B:$F,4,FALSE),"Not Found")</f>
        <v>394</v>
      </c>
      <c r="K26" t="str">
        <f>IFERROR(VLOOKUP($A26,'Washington TAPs'!$B:$F,2,FALSE),"Not Found")</f>
        <v>24-hr</v>
      </c>
      <c r="M26" s="21">
        <f t="shared" si="2"/>
        <v>0.32096990099551564</v>
      </c>
      <c r="N26" s="21" t="str">
        <f t="shared" ref="N26:N27" si="18">IF(M26&gt;$J26,"Yes","No")</f>
        <v>No</v>
      </c>
      <c r="P26" s="21">
        <f t="shared" si="0"/>
        <v>0.64193980199103129</v>
      </c>
      <c r="Q26" s="21" t="str">
        <f t="shared" ref="Q26:Q27" si="19">IF(P26&gt;$J26,"Yes","No")</f>
        <v>No</v>
      </c>
      <c r="S26" s="17">
        <f t="shared" si="3"/>
        <v>5.8577006931681608E-2</v>
      </c>
      <c r="T26" s="17">
        <f t="shared" si="4"/>
        <v>0.11715401386336322</v>
      </c>
      <c r="W26" s="26" t="s">
        <v>473</v>
      </c>
      <c r="X26" s="39">
        <f t="shared" ref="X26:AB26" si="20">X20*$Q$7</f>
        <v>0</v>
      </c>
      <c r="Y26" s="39">
        <f t="shared" si="20"/>
        <v>0</v>
      </c>
      <c r="Z26" s="39">
        <f t="shared" si="20"/>
        <v>150.11599064525868</v>
      </c>
      <c r="AA26" s="39">
        <f t="shared" si="20"/>
        <v>0</v>
      </c>
      <c r="AB26" s="39">
        <f t="shared" si="20"/>
        <v>150.11599064525868</v>
      </c>
    </row>
    <row r="27" spans="1:28">
      <c r="A27" t="s">
        <v>750</v>
      </c>
      <c r="B27" t="s">
        <v>749</v>
      </c>
      <c r="C27" s="17">
        <v>2.8058821125449648E-2</v>
      </c>
      <c r="D27" s="17">
        <f t="shared" si="1"/>
        <v>1.476780059234192E-3</v>
      </c>
      <c r="F27" t="str">
        <f>IF(ISERROR(VLOOKUP($A27,'Washington TAPs'!B:F,1,FALSE)),"Not Found","Yes")</f>
        <v>Yes</v>
      </c>
      <c r="G27" t="str">
        <f>IFERROR(VLOOKUP($A27,HAPList!$A:$E,4,FALSE),"Not Found")</f>
        <v>Yes</v>
      </c>
      <c r="H27" t="str">
        <f>IFERROR(VLOOKUP($A27,HAPList!$A:$E,5,FALSE),"Not Found")</f>
        <v>Yes</v>
      </c>
      <c r="J27">
        <f>IFERROR(VLOOKUP($A27,'Washington TAPs'!$B:$F,4,FALSE),"Not Found")</f>
        <v>657</v>
      </c>
      <c r="K27" t="str">
        <f>IFERROR(VLOOKUP($A27,'Washington TAPs'!$B:$F,2,FALSE),"Not Found")</f>
        <v>24-hr</v>
      </c>
      <c r="M27" s="21">
        <f t="shared" si="2"/>
        <v>0.30344795737688879</v>
      </c>
      <c r="N27" s="21" t="str">
        <f t="shared" si="18"/>
        <v>No</v>
      </c>
      <c r="P27" s="21">
        <f t="shared" si="0"/>
        <v>0.60689591475377758</v>
      </c>
      <c r="Q27" s="21" t="str">
        <f t="shared" si="19"/>
        <v>No</v>
      </c>
      <c r="S27" s="17">
        <f t="shared" si="3"/>
        <v>5.5379252221282198E-2</v>
      </c>
      <c r="T27" s="17">
        <f t="shared" si="4"/>
        <v>0.1107585044425644</v>
      </c>
      <c r="W27" s="26" t="s">
        <v>217</v>
      </c>
      <c r="X27" s="39">
        <f t="shared" ref="X27:AB27" si="21">X21*$Q$7</f>
        <v>6.6667407075338954</v>
      </c>
      <c r="Y27" s="39">
        <f t="shared" si="21"/>
        <v>2.5000277653252114</v>
      </c>
      <c r="Z27" s="39">
        <f t="shared" si="21"/>
        <v>1106.5097326332061</v>
      </c>
      <c r="AA27" s="39">
        <f t="shared" si="21"/>
        <v>0</v>
      </c>
      <c r="AB27" s="39">
        <f t="shared" si="21"/>
        <v>1115.6765011060652</v>
      </c>
    </row>
    <row r="28" spans="1:28">
      <c r="A28" t="s">
        <v>808</v>
      </c>
      <c r="B28" t="s">
        <v>809</v>
      </c>
      <c r="C28" s="17">
        <v>1.7840945719485884E-2</v>
      </c>
      <c r="D28" s="17">
        <f t="shared" si="1"/>
        <v>9.3899714313083597E-4</v>
      </c>
      <c r="F28" t="str">
        <f>IF(ISERROR(VLOOKUP($A28,'Washington TAPs'!B:F,1,FALSE)),"Not Found","Yes")</f>
        <v>Not Found</v>
      </c>
      <c r="G28" t="str">
        <f>IFERROR(VLOOKUP($A28,HAPList!$A:$E,4,FALSE),"Not Found")</f>
        <v>Not Found</v>
      </c>
      <c r="H28" t="str">
        <f>IFERROR(VLOOKUP($A28,HAPList!$A:$E,5,FALSE),"Not Found")</f>
        <v>Not Found</v>
      </c>
      <c r="J28" t="str">
        <f>IFERROR(VLOOKUP($A28,'Washington TAPs'!$B:$F,4,FALSE),"Not Found")</f>
        <v>Not Found</v>
      </c>
      <c r="K28" t="str">
        <f>IFERROR(VLOOKUP($A28,'Washington TAPs'!$B:$F,2,FALSE),"Not Found")</f>
        <v>Not Found</v>
      </c>
      <c r="M28" s="21" t="str">
        <f t="shared" si="2"/>
        <v>Not found</v>
      </c>
      <c r="N28" s="21"/>
      <c r="P28" s="21" t="str">
        <f t="shared" si="0"/>
        <v>Not found</v>
      </c>
      <c r="Q28" s="21"/>
      <c r="S28" s="17">
        <f t="shared" si="3"/>
        <v>3.521239286740635E-2</v>
      </c>
      <c r="T28" s="17">
        <f t="shared" si="4"/>
        <v>7.04247857348127E-2</v>
      </c>
    </row>
    <row r="29" spans="1:28">
      <c r="A29" t="s">
        <v>453</v>
      </c>
      <c r="B29" t="s">
        <v>452</v>
      </c>
      <c r="C29" s="17">
        <v>3.2697221948305898E-4</v>
      </c>
      <c r="D29" s="17">
        <f t="shared" si="1"/>
        <v>1.7209064183318895E-5</v>
      </c>
      <c r="F29" t="str">
        <f>IF(ISERROR(VLOOKUP($A29,'Washington TAPs'!B:F,1,FALSE)),"Not Found","Yes")</f>
        <v>Yes</v>
      </c>
      <c r="G29" t="str">
        <f>IFERROR(VLOOKUP($A29,HAPList!$A:$E,4,FALSE),"Not Found")</f>
        <v>Yes</v>
      </c>
      <c r="H29" t="str">
        <f>IFERROR(VLOOKUP($A29,HAPList!$A:$E,5,FALSE),"Not Found")</f>
        <v>Yes</v>
      </c>
      <c r="J29">
        <f>IFERROR(VLOOKUP($A29,'Washington TAPs'!$B:$F,4,FALSE),"Not Found")</f>
        <v>76.8</v>
      </c>
      <c r="K29" t="str">
        <f>IFERROR(VLOOKUP($A29,'Washington TAPs'!$B:$F,2,FALSE),"Not Found")</f>
        <v>year</v>
      </c>
      <c r="M29" s="21">
        <f t="shared" si="2"/>
        <v>1.290679813748917</v>
      </c>
      <c r="N29" s="21" t="str">
        <f>IF(M29&gt;$J29,"Yes","No")</f>
        <v>No</v>
      </c>
      <c r="P29" s="21">
        <f t="shared" si="0"/>
        <v>2.5813596274978341</v>
      </c>
      <c r="Q29" s="21" t="str">
        <f>IF(P29&gt;$J29,"Yes","No")</f>
        <v>No</v>
      </c>
      <c r="S29" s="17">
        <f t="shared" si="3"/>
        <v>6.4533990687445854E-4</v>
      </c>
      <c r="T29" s="17">
        <f t="shared" si="4"/>
        <v>1.2906798137489171E-3</v>
      </c>
    </row>
    <row r="30" spans="1:28">
      <c r="A30" t="s">
        <v>810</v>
      </c>
      <c r="B30" t="s">
        <v>811</v>
      </c>
      <c r="C30" s="17">
        <v>1.0563717860221907E-3</v>
      </c>
      <c r="D30" s="17">
        <f t="shared" si="1"/>
        <v>5.5598515053799508E-5</v>
      </c>
      <c r="F30" t="str">
        <f>IF(ISERROR(VLOOKUP($A30,'Washington TAPs'!B:F,1,FALSE)),"Not Found","Yes")</f>
        <v>Not Found</v>
      </c>
      <c r="G30" t="str">
        <f>IFERROR(VLOOKUP($A30,HAPList!$A:$E,4,FALSE),"Not Found")</f>
        <v>Not Found</v>
      </c>
      <c r="H30" t="str">
        <f>IFERROR(VLOOKUP($A30,HAPList!$A:$E,5,FALSE),"Not Found")</f>
        <v>Not Found</v>
      </c>
      <c r="J30" t="str">
        <f>IFERROR(VLOOKUP($A30,'Washington TAPs'!$B:$F,4,FALSE),"Not Found")</f>
        <v>Not Found</v>
      </c>
      <c r="K30" t="str">
        <f>IFERROR(VLOOKUP($A30,'Washington TAPs'!$B:$F,2,FALSE),"Not Found")</f>
        <v>Not Found</v>
      </c>
      <c r="M30" s="21" t="str">
        <f t="shared" si="2"/>
        <v>Not found</v>
      </c>
      <c r="N30" s="21"/>
      <c r="P30" s="21" t="str">
        <f t="shared" si="0"/>
        <v>Not found</v>
      </c>
      <c r="Q30" s="21"/>
      <c r="S30" s="17">
        <f t="shared" si="3"/>
        <v>2.0849443145174815E-3</v>
      </c>
      <c r="T30" s="17">
        <f t="shared" si="4"/>
        <v>4.1698886290349631E-3</v>
      </c>
    </row>
    <row r="31" spans="1:28">
      <c r="A31" t="s">
        <v>731</v>
      </c>
      <c r="B31" t="s">
        <v>730</v>
      </c>
      <c r="C31" s="17">
        <v>2.7264452763048914E-2</v>
      </c>
      <c r="D31" s="17">
        <f t="shared" si="1"/>
        <v>1.4349711980552061E-3</v>
      </c>
      <c r="F31" t="str">
        <f>IF(ISERROR(VLOOKUP($A31,'Washington TAPs'!B:F,1,FALSE)),"Not Found","Yes")</f>
        <v>Yes</v>
      </c>
      <c r="G31" t="str">
        <f>IFERROR(VLOOKUP($A31,HAPList!$A:$E,4,FALSE),"Not Found")</f>
        <v>Yes</v>
      </c>
      <c r="H31" t="str">
        <f>IFERROR(VLOOKUP($A31,HAPList!$A:$E,5,FALSE),"Not Found")</f>
        <v>Yes</v>
      </c>
      <c r="J31">
        <f>IFERROR(VLOOKUP($A31,'Washington TAPs'!$B:$F,4,FALSE),"Not Found")</f>
        <v>118</v>
      </c>
      <c r="K31" t="str">
        <f>IFERROR(VLOOKUP($A31,'Washington TAPs'!$B:$F,2,FALSE),"Not Found")</f>
        <v>24-hr</v>
      </c>
      <c r="M31" s="21">
        <f t="shared" si="2"/>
        <v>0.29485709549079575</v>
      </c>
      <c r="N31" s="21" t="str">
        <f>IF(M31&gt;$J31,"Yes","No")</f>
        <v>No</v>
      </c>
      <c r="P31" s="21">
        <f t="shared" si="0"/>
        <v>0.5897141909815915</v>
      </c>
      <c r="Q31" s="21" t="str">
        <f>IF(P31&gt;$J31,"Yes","No")</f>
        <v>No</v>
      </c>
      <c r="S31" s="17">
        <f t="shared" si="3"/>
        <v>5.3811419927070225E-2</v>
      </c>
      <c r="T31" s="17">
        <f t="shared" si="4"/>
        <v>0.10762283985414045</v>
      </c>
    </row>
    <row r="32" spans="1:28">
      <c r="A32" t="s">
        <v>812</v>
      </c>
      <c r="B32" t="s">
        <v>813</v>
      </c>
      <c r="C32" s="17">
        <v>2.0121367352803628E-2</v>
      </c>
      <c r="D32" s="17">
        <f t="shared" si="1"/>
        <v>1.0590193343580857E-3</v>
      </c>
      <c r="F32" t="str">
        <f>IF(ISERROR(VLOOKUP($A32,'Washington TAPs'!B:F,1,FALSE)),"Not Found","Yes")</f>
        <v>Not Found</v>
      </c>
      <c r="G32" t="str">
        <f>IFERROR(VLOOKUP($A32,HAPList!$A:$E,4,FALSE),"Not Found")</f>
        <v>No</v>
      </c>
      <c r="H32" t="str">
        <f>IFERROR(VLOOKUP($A32,HAPList!$A:$E,5,FALSE),"Not Found")</f>
        <v>Yes</v>
      </c>
      <c r="J32" t="str">
        <f>IFERROR(VLOOKUP($A32,'Washington TAPs'!$B:$F,4,FALSE),"Not Found")</f>
        <v>Not Found</v>
      </c>
      <c r="K32" t="str">
        <f>IFERROR(VLOOKUP($A32,'Washington TAPs'!$B:$F,2,FALSE),"Not Found")</f>
        <v>Not Found</v>
      </c>
      <c r="M32" s="21" t="str">
        <f t="shared" si="2"/>
        <v>Not found</v>
      </c>
      <c r="N32" s="21"/>
      <c r="P32" s="21" t="str">
        <f t="shared" si="0"/>
        <v>Not found</v>
      </c>
      <c r="Q32" s="21"/>
      <c r="S32" s="17">
        <f t="shared" si="3"/>
        <v>3.971322503842821E-2</v>
      </c>
      <c r="T32" s="17">
        <f t="shared" si="4"/>
        <v>7.942645007685642E-2</v>
      </c>
    </row>
    <row r="33" spans="1:20">
      <c r="A33" t="s">
        <v>814</v>
      </c>
      <c r="B33" t="s">
        <v>815</v>
      </c>
      <c r="C33" s="17">
        <v>2.4080377720037003</v>
      </c>
      <c r="D33" s="17">
        <f t="shared" si="1"/>
        <v>0.12673883010545792</v>
      </c>
      <c r="F33" t="str">
        <f>IF(ISERROR(VLOOKUP($A33,'Washington TAPs'!B:F,1,FALSE)),"Not Found","Yes")</f>
        <v>Not Found</v>
      </c>
      <c r="G33" t="str">
        <f>IFERROR(VLOOKUP($A33,HAPList!$A:$E,4,FALSE),"Not Found")</f>
        <v>Not Found</v>
      </c>
      <c r="H33" t="str">
        <f>IFERROR(VLOOKUP($A33,HAPList!$A:$E,5,FALSE),"Not Found")</f>
        <v>Not Found</v>
      </c>
      <c r="J33" t="str">
        <f>IFERROR(VLOOKUP($A33,'Washington TAPs'!$B:$F,4,FALSE),"Not Found")</f>
        <v>Not Found</v>
      </c>
      <c r="K33" t="str">
        <f>IFERROR(VLOOKUP($A33,'Washington TAPs'!$B:$F,2,FALSE),"Not Found")</f>
        <v>Not Found</v>
      </c>
      <c r="M33" s="21" t="str">
        <f t="shared" si="2"/>
        <v>Not found</v>
      </c>
      <c r="N33" s="21"/>
      <c r="P33" s="21" t="str">
        <f t="shared" si="0"/>
        <v>Not found</v>
      </c>
      <c r="Q33" s="21"/>
      <c r="S33" s="17">
        <f t="shared" si="3"/>
        <v>4.7527061289546717</v>
      </c>
      <c r="T33" s="17">
        <f t="shared" si="4"/>
        <v>9.5054122579093434</v>
      </c>
    </row>
    <row r="34" spans="1:20">
      <c r="A34" t="s">
        <v>816</v>
      </c>
      <c r="B34" t="s">
        <v>817</v>
      </c>
      <c r="C34" s="17">
        <v>3.1976110141830887</v>
      </c>
      <c r="D34" s="17">
        <f t="shared" si="1"/>
        <v>0.16829531653595203</v>
      </c>
      <c r="F34" t="str">
        <f>IF(ISERROR(VLOOKUP($A34,'Washington TAPs'!B:F,1,FALSE)),"Not Found","Yes")</f>
        <v>Not Found</v>
      </c>
      <c r="G34" t="str">
        <f>IFERROR(VLOOKUP($A34,HAPList!$A:$E,4,FALSE),"Not Found")</f>
        <v>Not Found</v>
      </c>
      <c r="H34" t="str">
        <f>IFERROR(VLOOKUP($A34,HAPList!$A:$E,5,FALSE),"Not Found")</f>
        <v>Not Found</v>
      </c>
      <c r="J34" t="str">
        <f>IFERROR(VLOOKUP($A34,'Washington TAPs'!$B:$F,4,FALSE),"Not Found")</f>
        <v>Not Found</v>
      </c>
      <c r="K34" t="str">
        <f>IFERROR(VLOOKUP($A34,'Washington TAPs'!$B:$F,2,FALSE),"Not Found")</f>
        <v>Not Found</v>
      </c>
      <c r="M34" s="21" t="str">
        <f t="shared" si="2"/>
        <v>Not found</v>
      </c>
      <c r="N34" s="21"/>
      <c r="P34" s="21" t="str">
        <f t="shared" si="0"/>
        <v>Not found</v>
      </c>
      <c r="Q34" s="21"/>
      <c r="S34" s="17">
        <f t="shared" si="3"/>
        <v>6.3110743700982015</v>
      </c>
      <c r="T34" s="17">
        <f t="shared" si="4"/>
        <v>12.622148740196403</v>
      </c>
    </row>
    <row r="36" spans="1:20">
      <c r="A36" s="24" t="s">
        <v>1881</v>
      </c>
    </row>
    <row r="37" spans="1:20">
      <c r="A37" s="15" t="s">
        <v>789</v>
      </c>
      <c r="B37" s="15" t="s">
        <v>1901</v>
      </c>
      <c r="C37" s="18" t="s">
        <v>821</v>
      </c>
      <c r="D37" s="16" t="s">
        <v>822</v>
      </c>
      <c r="E37" s="16"/>
      <c r="F37" s="16" t="s">
        <v>823</v>
      </c>
      <c r="G37" s="16" t="s">
        <v>824</v>
      </c>
      <c r="H37" s="16" t="s">
        <v>825</v>
      </c>
      <c r="J37" s="16" t="s">
        <v>1872</v>
      </c>
      <c r="K37" s="16" t="s">
        <v>1873</v>
      </c>
      <c r="L37" s="19"/>
      <c r="M37" s="16" t="s">
        <v>1874</v>
      </c>
      <c r="N37" s="22" t="s">
        <v>1875</v>
      </c>
      <c r="O37" s="20"/>
      <c r="P37" s="16" t="s">
        <v>1874</v>
      </c>
      <c r="Q37" s="22" t="s">
        <v>1875</v>
      </c>
      <c r="S37" s="15" t="s">
        <v>818</v>
      </c>
      <c r="T37" s="15" t="s">
        <v>818</v>
      </c>
    </row>
    <row r="38" spans="1:20">
      <c r="A38" t="s">
        <v>1359</v>
      </c>
      <c r="B38" t="s">
        <v>1882</v>
      </c>
      <c r="C38">
        <v>1.2071671115497427E-2</v>
      </c>
      <c r="D38" s="17">
        <f t="shared" ref="D38:D41" si="22">C38*$C$5/$C$6</f>
        <v>6.3535111134196986E-4</v>
      </c>
      <c r="F38" t="str">
        <f>IF(ISERROR(VLOOKUP($A38,'Washington TAPs'!B:F,1,FALSE)),"Not Found","Yes")</f>
        <v>Not Found</v>
      </c>
      <c r="G38" t="str">
        <f>IFERROR(VLOOKUP($A38,HAPList!$A:$E,4,FALSE),"Not Found")</f>
        <v>Yes</v>
      </c>
      <c r="H38" t="str">
        <f>IFERROR(VLOOKUP($A38,HAPList!$A:$E,5,FALSE),"Not Found")</f>
        <v>Yes</v>
      </c>
      <c r="J38" t="str">
        <f>IFERROR(VLOOKUP($A38,'Washington TAPs'!$B:$F,4,FALSE),"Not Found")</f>
        <v>Not Found</v>
      </c>
      <c r="K38" t="str">
        <f>IFERROR(VLOOKUP($A38,'Washington TAPs'!$B:$F,2,FALSE),"Not Found")</f>
        <v>Not Found</v>
      </c>
      <c r="M38" s="21" t="str">
        <f>IF($K38="24-hr",$D38*$N$7/365,IF($K38="year",$D38*$N$7,"Not found"))</f>
        <v>Not found</v>
      </c>
      <c r="N38" s="21"/>
      <c r="S38" s="17">
        <f t="shared" ref="S38:S41" si="23">$D38*$N$7/$C$5</f>
        <v>2.3825666675323869E-2</v>
      </c>
      <c r="T38" s="17">
        <f t="shared" ref="T38:T41" si="24">$D38*$Q$7/$C$5</f>
        <v>4.7651333350647737E-2</v>
      </c>
    </row>
    <row r="39" spans="1:20">
      <c r="A39" t="s">
        <v>1525</v>
      </c>
      <c r="B39" t="s">
        <v>1883</v>
      </c>
      <c r="C39">
        <v>1.8360747709433311E-2</v>
      </c>
      <c r="D39" s="17">
        <f t="shared" si="22"/>
        <v>9.6635514260175323E-4</v>
      </c>
      <c r="F39" t="str">
        <f>IF(ISERROR(VLOOKUP($A39,'Washington TAPs'!B:F,1,FALSE)),"Not Found","Yes")</f>
        <v>Not Found</v>
      </c>
      <c r="G39" t="str">
        <f>IFERROR(VLOOKUP($A39,HAPList!$A:$E,4,FALSE),"Not Found")</f>
        <v>No</v>
      </c>
      <c r="H39" t="str">
        <f>IFERROR(VLOOKUP($A39,HAPList!$A:$E,5,FALSE),"Not Found")</f>
        <v>Yes</v>
      </c>
      <c r="J39" t="str">
        <f>IFERROR(VLOOKUP($A39,'Washington TAPs'!$B:$F,4,FALSE),"Not Found")</f>
        <v>Not Found</v>
      </c>
      <c r="K39" t="str">
        <f>IFERROR(VLOOKUP($A39,'Washington TAPs'!$B:$F,2,FALSE),"Not Found")</f>
        <v>Not Found</v>
      </c>
      <c r="M39" s="21" t="str">
        <f t="shared" ref="M39:M41" si="25">IF($K39="24-hr",$D39*$N$7/365,IF($K39="year",$D39*$N$7,"Not found"))</f>
        <v>Not found</v>
      </c>
      <c r="N39" s="21"/>
      <c r="S39" s="17">
        <f t="shared" si="23"/>
        <v>3.6238317847565746E-2</v>
      </c>
      <c r="T39" s="17">
        <f t="shared" si="24"/>
        <v>7.2476635695131492E-2</v>
      </c>
    </row>
    <row r="40" spans="1:20">
      <c r="A40" t="s">
        <v>1884</v>
      </c>
      <c r="B40" t="s">
        <v>1885</v>
      </c>
      <c r="C40">
        <v>0.6579105340457756</v>
      </c>
      <c r="D40" s="17">
        <f t="shared" si="22"/>
        <v>3.4626870212935562E-2</v>
      </c>
      <c r="F40" t="str">
        <f>IF(ISERROR(VLOOKUP($A40,'Washington TAPs'!B:F,1,FALSE)),"Not Found","Yes")</f>
        <v>Not Found</v>
      </c>
      <c r="G40" t="str">
        <f>IFERROR(VLOOKUP($A40,HAPList!$A:$E,4,FALSE),"Not Found")</f>
        <v>Not Found</v>
      </c>
      <c r="H40" t="str">
        <f>IFERROR(VLOOKUP($A40,HAPList!$A:$E,5,FALSE),"Not Found")</f>
        <v>Not Found</v>
      </c>
      <c r="J40" t="str">
        <f>IFERROR(VLOOKUP($A40,'Washington TAPs'!$B:$F,4,FALSE),"Not Found")</f>
        <v>Not Found</v>
      </c>
      <c r="K40" t="str">
        <f>IFERROR(VLOOKUP($A40,'Washington TAPs'!$B:$F,2,FALSE),"Not Found")</f>
        <v>Not Found</v>
      </c>
      <c r="M40" s="21" t="str">
        <f t="shared" si="25"/>
        <v>Not found</v>
      </c>
      <c r="N40" s="21"/>
      <c r="S40" s="17">
        <f t="shared" si="23"/>
        <v>1.2985076329850835</v>
      </c>
      <c r="T40" s="17">
        <f t="shared" si="24"/>
        <v>2.5970152659701671</v>
      </c>
    </row>
    <row r="41" spans="1:20">
      <c r="A41" t="s">
        <v>318</v>
      </c>
      <c r="B41" t="s">
        <v>1886</v>
      </c>
      <c r="C41">
        <v>1.9286008804730543E-2</v>
      </c>
      <c r="D41" s="17">
        <f t="shared" si="22"/>
        <v>1.015053094985818E-3</v>
      </c>
      <c r="F41" t="str">
        <f>IF(ISERROR(VLOOKUP($A41,'Washington TAPs'!B:F,1,FALSE)),"Not Found","Yes")</f>
        <v>Yes</v>
      </c>
      <c r="G41" t="str">
        <f>IFERROR(VLOOKUP($A41,HAPList!$A:$E,4,FALSE),"Not Found")</f>
        <v>Yes</v>
      </c>
      <c r="H41" t="str">
        <f>IFERROR(VLOOKUP($A41,HAPList!$A:$E,5,FALSE),"Not Found")</f>
        <v>No</v>
      </c>
      <c r="J41">
        <f>IFERROR(VLOOKUP($A41,'Washington TAPs'!$B:$F,4,FALSE),"Not Found")</f>
        <v>105</v>
      </c>
      <c r="K41" t="str">
        <f>IFERROR(VLOOKUP($A41,'Washington TAPs'!$B:$F,2,FALSE),"Not Found")</f>
        <v>24-hr</v>
      </c>
      <c r="M41" s="21">
        <f t="shared" si="25"/>
        <v>0.20857255376420919</v>
      </c>
      <c r="N41" s="21" t="str">
        <f t="shared" ref="N41" si="26">IF(M41&gt;$J41,"Yes","No")</f>
        <v>No</v>
      </c>
      <c r="P41" s="21">
        <f>IF($K41="24-hr",$D41*$Q$7/365,IF($K41="year",$D41*$Q$7,"Not found"))</f>
        <v>0.41714510752841838</v>
      </c>
      <c r="Q41" s="21" t="str">
        <f>IF(P41&gt;$J41,"Yes","No")</f>
        <v>No</v>
      </c>
      <c r="S41" s="17">
        <f t="shared" si="23"/>
        <v>3.8064491061968179E-2</v>
      </c>
      <c r="T41" s="17">
        <f t="shared" si="24"/>
        <v>7.6128982123936359E-2</v>
      </c>
    </row>
    <row r="43" spans="1:20">
      <c r="A43" s="24" t="s">
        <v>1887</v>
      </c>
    </row>
    <row r="44" spans="1:20">
      <c r="A44" s="15" t="s">
        <v>789</v>
      </c>
      <c r="B44" s="15" t="s">
        <v>1901</v>
      </c>
      <c r="C44" s="18" t="s">
        <v>821</v>
      </c>
      <c r="D44" s="16" t="s">
        <v>822</v>
      </c>
      <c r="E44" s="16"/>
      <c r="F44" s="16" t="s">
        <v>823</v>
      </c>
      <c r="G44" s="16" t="s">
        <v>824</v>
      </c>
      <c r="H44" s="16" t="s">
        <v>825</v>
      </c>
      <c r="J44" s="16" t="s">
        <v>1872</v>
      </c>
      <c r="K44" s="16" t="s">
        <v>1873</v>
      </c>
      <c r="L44" s="19"/>
      <c r="M44" s="16" t="s">
        <v>1874</v>
      </c>
      <c r="N44" s="22" t="s">
        <v>1875</v>
      </c>
      <c r="O44" s="20"/>
      <c r="P44" s="16" t="s">
        <v>1874</v>
      </c>
      <c r="Q44" s="22" t="s">
        <v>1875</v>
      </c>
      <c r="S44" s="15" t="s">
        <v>818</v>
      </c>
      <c r="T44" s="15" t="s">
        <v>818</v>
      </c>
    </row>
    <row r="45" spans="1:20">
      <c r="A45" t="s">
        <v>474</v>
      </c>
      <c r="B45" t="s">
        <v>473</v>
      </c>
      <c r="C45">
        <v>1.9014692148399431E-2</v>
      </c>
      <c r="D45" s="17">
        <f t="shared" ref="D45:D54" si="27">C45*$C$5/$C$6</f>
        <v>1.0007732709683911E-3</v>
      </c>
      <c r="F45" t="str">
        <f>IF(ISERROR(VLOOKUP($A45,'Washington TAPs'!B:F,1,FALSE)),"Not Found","Yes")</f>
        <v>Yes</v>
      </c>
      <c r="G45" t="str">
        <f>IFERROR(VLOOKUP($A45,HAPList!$A:$E,4,FALSE),"Not Found")</f>
        <v>Yes</v>
      </c>
      <c r="H45" t="str">
        <f>IFERROR(VLOOKUP($A45,HAPList!$A:$E,5,FALSE),"Not Found")</f>
        <v>Yes</v>
      </c>
      <c r="J45">
        <f>IFERROR(VLOOKUP($A45,'Washington TAPs'!$B:$F,4,FALSE),"Not Found")</f>
        <v>32</v>
      </c>
      <c r="K45" t="str">
        <f>IFERROR(VLOOKUP($A45,'Washington TAPs'!$B:$F,2,FALSE),"Not Found")</f>
        <v>year</v>
      </c>
      <c r="M45" s="21">
        <f t="shared" ref="M45:M46" si="28">IF($K45="24-hr",$D45*$N$7/365,IF($K45="year",$D45*$N$7,"Not found"))</f>
        <v>75.057995322629338</v>
      </c>
      <c r="N45" s="21" t="str">
        <f t="shared" ref="N45:N46" si="29">IF(M45&gt;$J45,"Yes","No")</f>
        <v>Yes</v>
      </c>
      <c r="P45" s="21">
        <f t="shared" ref="P45:P46" si="30">IF($K45="24-hr",$D45*$Q$7/365,IF($K45="year",$D45*$Q$7,"Not found"))</f>
        <v>150.11599064525868</v>
      </c>
      <c r="Q45" s="21" t="str">
        <f t="shared" ref="Q45:Q46" si="31">IF(P45&gt;$J45,"Yes","No")</f>
        <v>Yes</v>
      </c>
      <c r="S45" s="17">
        <f t="shared" ref="S45:S54" si="32">$D45*$N$7/$C$5</f>
        <v>3.7528997661314671E-2</v>
      </c>
      <c r="T45" s="17">
        <f t="shared" ref="T45:T54" si="33">$D45*$Q$7/$C$5</f>
        <v>7.5057995322629342E-2</v>
      </c>
    </row>
    <row r="46" spans="1:20">
      <c r="A46" t="s">
        <v>218</v>
      </c>
      <c r="B46" t="s">
        <v>217</v>
      </c>
      <c r="C46">
        <v>0.14131902347343492</v>
      </c>
      <c r="D46" s="17">
        <f t="shared" si="27"/>
        <v>7.437843340707101E-3</v>
      </c>
      <c r="F46" t="str">
        <f>IF(ISERROR(VLOOKUP($A46,'Washington TAPs'!B:F,1,FALSE)),"Not Found","Yes")</f>
        <v>Yes</v>
      </c>
      <c r="G46" t="str">
        <f>IFERROR(VLOOKUP($A46,HAPList!$A:$E,4,FALSE),"Not Found")</f>
        <v>Yes</v>
      </c>
      <c r="H46" t="str">
        <f>IFERROR(VLOOKUP($A46,HAPList!$A:$E,5,FALSE),"Not Found")</f>
        <v>Yes</v>
      </c>
      <c r="J46">
        <f>IFERROR(VLOOKUP($A46,'Washington TAPs'!$B:$F,4,FALSE),"Not Found")</f>
        <v>71</v>
      </c>
      <c r="K46" t="str">
        <f>IFERROR(VLOOKUP($A46,'Washington TAPs'!$B:$F,2,FALSE),"Not Found")</f>
        <v>year</v>
      </c>
      <c r="M46" s="21">
        <f t="shared" si="28"/>
        <v>557.83825055303259</v>
      </c>
      <c r="N46" s="21" t="str">
        <f t="shared" si="29"/>
        <v>Yes</v>
      </c>
      <c r="P46" s="21">
        <f t="shared" si="30"/>
        <v>1115.6765011060652</v>
      </c>
      <c r="Q46" s="21" t="str">
        <f t="shared" si="31"/>
        <v>Yes</v>
      </c>
      <c r="S46" s="17">
        <f t="shared" si="32"/>
        <v>0.2789191252765163</v>
      </c>
      <c r="T46" s="17">
        <f t="shared" si="33"/>
        <v>0.5578382505530326</v>
      </c>
    </row>
    <row r="47" spans="1:20">
      <c r="A47" t="s">
        <v>1051</v>
      </c>
      <c r="B47" t="s">
        <v>1052</v>
      </c>
      <c r="C47">
        <v>0.11569786227862087</v>
      </c>
      <c r="D47" s="17">
        <f t="shared" si="27"/>
        <v>6.0893611725589937E-3</v>
      </c>
      <c r="F47" t="str">
        <f>IF(ISERROR(VLOOKUP($A47,'Washington TAPs'!B:F,1,FALSE)),"Not Found","Yes")</f>
        <v>Not Found</v>
      </c>
      <c r="G47" t="str">
        <f>IFERROR(VLOOKUP($A47,HAPList!$A:$E,4,FALSE),"Not Found")</f>
        <v>Yes</v>
      </c>
      <c r="H47" t="str">
        <f>IFERROR(VLOOKUP($A47,HAPList!$A:$E,5,FALSE),"Not Found")</f>
        <v>Yes</v>
      </c>
      <c r="J47" t="str">
        <f>IFERROR(VLOOKUP($A47,'Washington TAPs'!$B:$F,4,FALSE),"Not Found")</f>
        <v>Not Found</v>
      </c>
      <c r="K47" t="str">
        <f>IFERROR(VLOOKUP($A47,'Washington TAPs'!$B:$F,2,FALSE),"Not Found")</f>
        <v>Not Found</v>
      </c>
      <c r="M47" s="21"/>
      <c r="N47" s="21"/>
      <c r="P47" s="21"/>
      <c r="Q47" s="21"/>
      <c r="S47" s="17">
        <f t="shared" si="32"/>
        <v>0.22835104397096226</v>
      </c>
      <c r="T47" s="17">
        <f t="shared" si="33"/>
        <v>0.45670208794192452</v>
      </c>
    </row>
    <row r="48" spans="1:20">
      <c r="A48" t="s">
        <v>1888</v>
      </c>
      <c r="B48" t="s">
        <v>1889</v>
      </c>
      <c r="C48">
        <v>0.11066752044041997</v>
      </c>
      <c r="D48" s="17">
        <f t="shared" si="27"/>
        <v>5.8246063389694718E-3</v>
      </c>
      <c r="F48" t="str">
        <f>IF(ISERROR(VLOOKUP($A48,'Washington TAPs'!B:F,1,FALSE)),"Not Found","Yes")</f>
        <v>Not Found</v>
      </c>
      <c r="G48" t="str">
        <f>IFERROR(VLOOKUP($A48,HAPList!$A:$E,4,FALSE),"Not Found")</f>
        <v>Not Found</v>
      </c>
      <c r="H48" t="str">
        <f>IFERROR(VLOOKUP($A48,HAPList!$A:$E,5,FALSE),"Not Found")</f>
        <v>Not Found</v>
      </c>
      <c r="J48" t="str">
        <f>IFERROR(VLOOKUP($A48,'Washington TAPs'!$B:$F,4,FALSE),"Not Found")</f>
        <v>Not Found</v>
      </c>
      <c r="K48" t="str">
        <f>IFERROR(VLOOKUP($A48,'Washington TAPs'!$B:$F,2,FALSE),"Not Found")</f>
        <v>Not Found</v>
      </c>
      <c r="M48" s="21"/>
      <c r="N48" s="21"/>
      <c r="S48" s="17">
        <f t="shared" si="32"/>
        <v>0.21842273771135517</v>
      </c>
      <c r="T48" s="17">
        <f t="shared" si="33"/>
        <v>0.43684547542271035</v>
      </c>
    </row>
    <row r="49" spans="1:20">
      <c r="A49" t="s">
        <v>1890</v>
      </c>
      <c r="B49" t="s">
        <v>1891</v>
      </c>
      <c r="C49">
        <v>6.4086555018679561E-2</v>
      </c>
      <c r="D49" s="17">
        <f t="shared" si="27"/>
        <v>3.3729765799305031E-3</v>
      </c>
      <c r="F49" t="str">
        <f>IF(ISERROR(VLOOKUP($A49,'Washington TAPs'!B:F,1,FALSE)),"Not Found","Yes")</f>
        <v>Not Found</v>
      </c>
      <c r="G49" t="str">
        <f>IFERROR(VLOOKUP($A49,HAPList!$A:$E,4,FALSE),"Not Found")</f>
        <v>Not Found</v>
      </c>
      <c r="H49" t="str">
        <f>IFERROR(VLOOKUP($A49,HAPList!$A:$E,5,FALSE),"Not Found")</f>
        <v>Not Found</v>
      </c>
      <c r="J49" t="str">
        <f>IFERROR(VLOOKUP($A49,'Washington TAPs'!$B:$F,4,FALSE),"Not Found")</f>
        <v>Not Found</v>
      </c>
      <c r="K49" t="str">
        <f>IFERROR(VLOOKUP($A49,'Washington TAPs'!$B:$F,2,FALSE),"Not Found")</f>
        <v>Not Found</v>
      </c>
      <c r="M49" s="21"/>
      <c r="N49" s="21"/>
      <c r="S49" s="17">
        <f t="shared" si="32"/>
        <v>0.12648662174739386</v>
      </c>
      <c r="T49" s="17">
        <f t="shared" si="33"/>
        <v>0.25297324349478773</v>
      </c>
    </row>
    <row r="50" spans="1:20">
      <c r="A50" t="s">
        <v>1892</v>
      </c>
      <c r="B50" t="s">
        <v>1893</v>
      </c>
      <c r="C50">
        <v>0.13078888779322359</v>
      </c>
      <c r="D50" s="17">
        <f t="shared" si="27"/>
        <v>6.8836256733275569E-3</v>
      </c>
      <c r="F50" t="str">
        <f>IF(ISERROR(VLOOKUP($A50,'Washington TAPs'!B:F,1,FALSE)),"Not Found","Yes")</f>
        <v>Not Found</v>
      </c>
      <c r="G50" t="str">
        <f>IFERROR(VLOOKUP($A50,HAPList!$A:$E,4,FALSE),"Not Found")</f>
        <v>Not Found</v>
      </c>
      <c r="H50" t="str">
        <f>IFERROR(VLOOKUP($A50,HAPList!$A:$E,5,FALSE),"Not Found")</f>
        <v>Not Found</v>
      </c>
      <c r="J50" t="str">
        <f>IFERROR(VLOOKUP($A50,'Washington TAPs'!$B:$F,4,FALSE),"Not Found")</f>
        <v>Not Found</v>
      </c>
      <c r="K50" t="str">
        <f>IFERROR(VLOOKUP($A50,'Washington TAPs'!$B:$F,2,FALSE),"Not Found")</f>
        <v>Not Found</v>
      </c>
      <c r="M50" s="21"/>
      <c r="N50" s="21"/>
      <c r="S50" s="17">
        <f t="shared" si="32"/>
        <v>0.2581359627497834</v>
      </c>
      <c r="T50" s="17">
        <f t="shared" si="33"/>
        <v>0.5162719254995668</v>
      </c>
    </row>
    <row r="51" spans="1:20">
      <c r="A51" t="s">
        <v>987</v>
      </c>
      <c r="B51" t="s">
        <v>1894</v>
      </c>
      <c r="C51">
        <v>3.3200256132125986E-3</v>
      </c>
      <c r="D51" s="17">
        <f t="shared" si="27"/>
        <v>1.7473819016908414E-4</v>
      </c>
      <c r="F51" t="str">
        <f>IF(ISERROR(VLOOKUP($A51,'Washington TAPs'!B:F,1,FALSE)),"Not Found","Yes")</f>
        <v>Not Found</v>
      </c>
      <c r="G51" t="str">
        <f>IFERROR(VLOOKUP($A51,HAPList!$A:$E,4,FALSE),"Not Found")</f>
        <v>No</v>
      </c>
      <c r="H51" t="str">
        <f>IFERROR(VLOOKUP($A51,HAPList!$A:$E,5,FALSE),"Not Found")</f>
        <v>Yes</v>
      </c>
      <c r="J51" t="str">
        <f>IFERROR(VLOOKUP($A51,'Washington TAPs'!$B:$F,4,FALSE),"Not Found")</f>
        <v>Not Found</v>
      </c>
      <c r="K51" t="str">
        <f>IFERROR(VLOOKUP($A51,'Washington TAPs'!$B:$F,2,FALSE),"Not Found")</f>
        <v>Not Found</v>
      </c>
      <c r="M51" s="21"/>
      <c r="N51" s="21"/>
      <c r="S51" s="17">
        <f t="shared" si="32"/>
        <v>6.552682131340656E-3</v>
      </c>
      <c r="T51" s="17">
        <f t="shared" si="33"/>
        <v>1.3105364262681312E-2</v>
      </c>
    </row>
    <row r="52" spans="1:20">
      <c r="A52" t="s">
        <v>1895</v>
      </c>
      <c r="B52" t="s">
        <v>1896</v>
      </c>
      <c r="C52">
        <v>6.5394443896611785E-3</v>
      </c>
      <c r="D52" s="17">
        <f t="shared" si="27"/>
        <v>3.4418128366637781E-4</v>
      </c>
      <c r="F52" t="str">
        <f>IF(ISERROR(VLOOKUP($A52,'Washington TAPs'!B:F,1,FALSE)),"Not Found","Yes")</f>
        <v>Not Found</v>
      </c>
      <c r="G52" t="str">
        <f>IFERROR(VLOOKUP($A52,HAPList!$A:$E,4,FALSE),"Not Found")</f>
        <v>Not Found</v>
      </c>
      <c r="H52" t="str">
        <f>IFERROR(VLOOKUP($A52,HAPList!$A:$E,5,FALSE),"Not Found")</f>
        <v>Not Found</v>
      </c>
      <c r="J52" t="str">
        <f>IFERROR(VLOOKUP($A52,'Washington TAPs'!$B:$F,4,FALSE),"Not Found")</f>
        <v>Not Found</v>
      </c>
      <c r="K52" t="str">
        <f>IFERROR(VLOOKUP($A52,'Washington TAPs'!$B:$F,2,FALSE),"Not Found")</f>
        <v>Not Found</v>
      </c>
      <c r="M52" s="21"/>
      <c r="N52" s="21"/>
      <c r="S52" s="17">
        <f t="shared" si="32"/>
        <v>1.2906798137489168E-2</v>
      </c>
      <c r="T52" s="17">
        <f t="shared" si="33"/>
        <v>2.5813596274978336E-2</v>
      </c>
    </row>
    <row r="53" spans="1:20">
      <c r="A53" t="s">
        <v>1897</v>
      </c>
      <c r="B53" t="s">
        <v>1898</v>
      </c>
      <c r="C53">
        <v>1.1569786227862087E-2</v>
      </c>
      <c r="D53" s="17">
        <f t="shared" si="27"/>
        <v>6.0893611725589935E-4</v>
      </c>
      <c r="F53" t="str">
        <f>IF(ISERROR(VLOOKUP($A53,'Washington TAPs'!B:F,1,FALSE)),"Not Found","Yes")</f>
        <v>Not Found</v>
      </c>
      <c r="G53" t="str">
        <f>IFERROR(VLOOKUP($A53,HAPList!$A:$E,4,FALSE),"Not Found")</f>
        <v>Not Found</v>
      </c>
      <c r="H53" t="str">
        <f>IFERROR(VLOOKUP($A53,HAPList!$A:$E,5,FALSE),"Not Found")</f>
        <v>Not Found</v>
      </c>
      <c r="J53" t="str">
        <f>IFERROR(VLOOKUP($A53,'Washington TAPs'!$B:$F,4,FALSE),"Not Found")</f>
        <v>Not Found</v>
      </c>
      <c r="K53" t="str">
        <f>IFERROR(VLOOKUP($A53,'Washington TAPs'!$B:$F,2,FALSE),"Not Found")</f>
        <v>Not Found</v>
      </c>
      <c r="M53" s="21"/>
      <c r="N53" s="21"/>
      <c r="S53" s="17">
        <f t="shared" si="32"/>
        <v>2.2835104397096226E-2</v>
      </c>
      <c r="T53" s="17">
        <f t="shared" si="33"/>
        <v>4.5670208794192452E-2</v>
      </c>
    </row>
    <row r="54" spans="1:20">
      <c r="A54" t="s">
        <v>1899</v>
      </c>
      <c r="B54" t="s">
        <v>1900</v>
      </c>
      <c r="C54">
        <v>1.9115298985163441E-3</v>
      </c>
      <c r="D54" s="17">
        <f t="shared" si="27"/>
        <v>1.0060683676401812E-4</v>
      </c>
      <c r="F54" t="str">
        <f>IF(ISERROR(VLOOKUP($A54,'Washington TAPs'!B:F,1,FALSE)),"Not Found","Yes")</f>
        <v>Not Found</v>
      </c>
      <c r="G54" t="str">
        <f>IFERROR(VLOOKUP($A54,HAPList!$A:$E,4,FALSE),"Not Found")</f>
        <v>Not Found</v>
      </c>
      <c r="H54" t="str">
        <f>IFERROR(VLOOKUP($A54,HAPList!$A:$E,5,FALSE),"Not Found")</f>
        <v>Not Found</v>
      </c>
      <c r="J54" t="str">
        <f>IFERROR(VLOOKUP($A54,'Washington TAPs'!$B:$F,4,FALSE),"Not Found")</f>
        <v>Not Found</v>
      </c>
      <c r="K54" t="str">
        <f>IFERROR(VLOOKUP($A54,'Washington TAPs'!$B:$F,2,FALSE),"Not Found")</f>
        <v>Not Found</v>
      </c>
      <c r="M54" s="21"/>
      <c r="N54" s="21"/>
      <c r="S54" s="17">
        <f t="shared" si="32"/>
        <v>3.7727563786506793E-3</v>
      </c>
      <c r="T54" s="17">
        <f t="shared" si="33"/>
        <v>7.5455127573013587E-3</v>
      </c>
    </row>
  </sheetData>
  <mergeCells count="5">
    <mergeCell ref="M6:N6"/>
    <mergeCell ref="P6:Q6"/>
    <mergeCell ref="W9:AB9"/>
    <mergeCell ref="X17:AB17"/>
    <mergeCell ref="X23:AB23"/>
  </mergeCells>
  <conditionalFormatting sqref="N11:N34">
    <cfRule type="cellIs" dxfId="7" priority="11" operator="equal">
      <formula>"Yes"</formula>
    </cfRule>
  </conditionalFormatting>
  <conditionalFormatting sqref="Q11:Q34">
    <cfRule type="cellIs" dxfId="6" priority="9" operator="equal">
      <formula>"Yes"</formula>
    </cfRule>
  </conditionalFormatting>
  <conditionalFormatting sqref="N38:N41">
    <cfRule type="cellIs" dxfId="5" priority="8" operator="equal">
      <formula>"Yes"</formula>
    </cfRule>
  </conditionalFormatting>
  <conditionalFormatting sqref="N45:N46 N48:N54">
    <cfRule type="cellIs" dxfId="4" priority="7" operator="equal">
      <formula>"Yes"</formula>
    </cfRule>
  </conditionalFormatting>
  <conditionalFormatting sqref="Q41">
    <cfRule type="cellIs" dxfId="3" priority="4" operator="equal">
      <formula>"Yes"</formula>
    </cfRule>
  </conditionalFormatting>
  <conditionalFormatting sqref="Q45:Q46">
    <cfRule type="cellIs" dxfId="2" priority="3" operator="equal">
      <formula>"Yes"</formula>
    </cfRule>
  </conditionalFormatting>
  <conditionalFormatting sqref="N47">
    <cfRule type="cellIs" dxfId="1" priority="2" operator="equal">
      <formula>"Yes"</formula>
    </cfRule>
  </conditionalFormatting>
  <conditionalFormatting sqref="Q47">
    <cfRule type="cellIs" dxfId="0" priority="1" operator="equal">
      <formula>"Yes"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VOC_CARB</vt:lpstr>
      <vt:lpstr>VOC_ECS</vt:lpstr>
      <vt:lpstr>NH3_CARB</vt:lpstr>
      <vt:lpstr>RICE Engine Emission Rates</vt:lpstr>
      <vt:lpstr>Washington TAPs</vt:lpstr>
      <vt:lpstr>HAPList</vt:lpstr>
      <vt:lpstr>TAP-HAP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2019-07-24T17:15:29Z</dcterms:modified>
</cp:coreProperties>
</file>